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U:\text2021\Projekte aktiv\Konfliktmineralien DAM (ZIMK)\Ausgabe 6.01\"/>
    </mc:Choice>
  </mc:AlternateContent>
  <workbookProtection workbookAlgorithmName="SHA-512" workbookHashValue="FDm0YVlRHuvuR7ASQJ7z4n/c8bI9AuIKyHf8ujFWtWUkp7+Xm6/f03FyvVRZ4GAgW7GEWKWltQSnVHknWKh2BA==" workbookSaltValue="EX+GsGCD48ANiKbfOQgmtw=="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 i="5" l="1"/>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003" i="5"/>
  <c r="F2004" i="5"/>
  <c r="F2005" i="5"/>
  <c r="F2006" i="5"/>
  <c r="F2007" i="5"/>
  <c r="F2008" i="5"/>
  <c r="F2009" i="5"/>
  <c r="F2010" i="5"/>
  <c r="F2011" i="5"/>
  <c r="F2012" i="5"/>
  <c r="F2013" i="5"/>
  <c r="F2014" i="5"/>
  <c r="F2015" i="5"/>
  <c r="F2016" i="5"/>
  <c r="F2017" i="5"/>
  <c r="F2018" i="5"/>
  <c r="F2019" i="5"/>
  <c r="F2020" i="5"/>
  <c r="F2021" i="5"/>
  <c r="F2022" i="5"/>
  <c r="F2023" i="5"/>
  <c r="F2024" i="5"/>
  <c r="F2025" i="5"/>
  <c r="F2026" i="5"/>
  <c r="F2027" i="5"/>
  <c r="F2028" i="5"/>
  <c r="F2029" i="5"/>
  <c r="F2030" i="5"/>
  <c r="F2031" i="5"/>
  <c r="F2032" i="5"/>
  <c r="F2033" i="5"/>
  <c r="F2034" i="5"/>
  <c r="F2035" i="5"/>
  <c r="F2036" i="5"/>
  <c r="F2037" i="5"/>
  <c r="F2038" i="5"/>
  <c r="F2039" i="5"/>
  <c r="F2040" i="5"/>
  <c r="F2041" i="5"/>
  <c r="F2042" i="5"/>
  <c r="F2043" i="5"/>
  <c r="F2044" i="5"/>
  <c r="F2045" i="5"/>
  <c r="F2046" i="5"/>
  <c r="F2047" i="5"/>
  <c r="F2048" i="5"/>
  <c r="F2049" i="5"/>
  <c r="F2050" i="5"/>
  <c r="F2051" i="5"/>
  <c r="F2052" i="5"/>
  <c r="F2053" i="5"/>
  <c r="F2054" i="5"/>
  <c r="F2055" i="5"/>
  <c r="F2056" i="5"/>
  <c r="F2057" i="5"/>
  <c r="F2058" i="5"/>
  <c r="F2059" i="5"/>
  <c r="F2060" i="5"/>
  <c r="F2061" i="5"/>
  <c r="F2062" i="5"/>
  <c r="F2063" i="5"/>
  <c r="F2064" i="5"/>
  <c r="F2065" i="5"/>
  <c r="F2066" i="5"/>
  <c r="F2067" i="5"/>
  <c r="F2068" i="5"/>
  <c r="F2069" i="5"/>
  <c r="F2070" i="5"/>
  <c r="F2071" i="5"/>
  <c r="F2072" i="5"/>
  <c r="F2073" i="5"/>
  <c r="F2074" i="5"/>
  <c r="F2075" i="5"/>
  <c r="F2076" i="5"/>
  <c r="F2077" i="5"/>
  <c r="F2078" i="5"/>
  <c r="F2079" i="5"/>
  <c r="F2080" i="5"/>
  <c r="F2081" i="5"/>
  <c r="F2082" i="5"/>
  <c r="F2083" i="5"/>
  <c r="F2084" i="5"/>
  <c r="F2085" i="5"/>
  <c r="F2086" i="5"/>
  <c r="F2087" i="5"/>
  <c r="F2088" i="5"/>
  <c r="F2089" i="5"/>
  <c r="F2090" i="5"/>
  <c r="F2091" i="5"/>
  <c r="F2092" i="5"/>
  <c r="F2093" i="5"/>
  <c r="F2094" i="5"/>
  <c r="F2095" i="5"/>
  <c r="F2096" i="5"/>
  <c r="F2097" i="5"/>
  <c r="F2098" i="5"/>
  <c r="F2099" i="5"/>
  <c r="F2100" i="5"/>
  <c r="F2101" i="5"/>
  <c r="F2102" i="5"/>
  <c r="F2103" i="5"/>
  <c r="F2104" i="5"/>
  <c r="F2105" i="5"/>
  <c r="F2106" i="5"/>
  <c r="F2107" i="5"/>
  <c r="F2108" i="5"/>
  <c r="F2109" i="5"/>
  <c r="F2110" i="5"/>
  <c r="F2111" i="5"/>
  <c r="F2112" i="5"/>
  <c r="F2113" i="5"/>
  <c r="F2114" i="5"/>
  <c r="F2115" i="5"/>
  <c r="F2116" i="5"/>
  <c r="F2117" i="5"/>
  <c r="F2118" i="5"/>
  <c r="F2119" i="5"/>
  <c r="F2120" i="5"/>
  <c r="F2121" i="5"/>
  <c r="F2122" i="5"/>
  <c r="F2123" i="5"/>
  <c r="F2124" i="5"/>
  <c r="F2125" i="5"/>
  <c r="F2126" i="5"/>
  <c r="F2127" i="5"/>
  <c r="F2128" i="5"/>
  <c r="F2129" i="5"/>
  <c r="F2130" i="5"/>
  <c r="F2131" i="5"/>
  <c r="F2132" i="5"/>
  <c r="F2133" i="5"/>
  <c r="F2134" i="5"/>
  <c r="F2135" i="5"/>
  <c r="F2136" i="5"/>
  <c r="F2137" i="5"/>
  <c r="F2138" i="5"/>
  <c r="F2139" i="5"/>
  <c r="F2140" i="5"/>
  <c r="F2141" i="5"/>
  <c r="F2142" i="5"/>
  <c r="F2143" i="5"/>
  <c r="F2144" i="5"/>
  <c r="F2145" i="5"/>
  <c r="F2146" i="5"/>
  <c r="F2147" i="5"/>
  <c r="F2148" i="5"/>
  <c r="F2149" i="5"/>
  <c r="F2150" i="5"/>
  <c r="F2151" i="5"/>
  <c r="F2152" i="5"/>
  <c r="F2153" i="5"/>
  <c r="F2154" i="5"/>
  <c r="F2155" i="5"/>
  <c r="F2156" i="5"/>
  <c r="F2157" i="5"/>
  <c r="F2158" i="5"/>
  <c r="F2159" i="5"/>
  <c r="F2160" i="5"/>
  <c r="F2161" i="5"/>
  <c r="F2162" i="5"/>
  <c r="F2163" i="5"/>
  <c r="F2164" i="5"/>
  <c r="F2165" i="5"/>
  <c r="F2166" i="5"/>
  <c r="F2167" i="5"/>
  <c r="F2168" i="5"/>
  <c r="F2169" i="5"/>
  <c r="F2170" i="5"/>
  <c r="F2171" i="5"/>
  <c r="F2172" i="5"/>
  <c r="F2173" i="5"/>
  <c r="F2174" i="5"/>
  <c r="F2175" i="5"/>
  <c r="F2176" i="5"/>
  <c r="F2177" i="5"/>
  <c r="F2178" i="5"/>
  <c r="F2179" i="5"/>
  <c r="F2180" i="5"/>
  <c r="F2181" i="5"/>
  <c r="F2182" i="5"/>
  <c r="F2183" i="5"/>
  <c r="F2184" i="5"/>
  <c r="F2185" i="5"/>
  <c r="F2186" i="5"/>
  <c r="F2187" i="5"/>
  <c r="F2188" i="5"/>
  <c r="F2189" i="5"/>
  <c r="F2190" i="5"/>
  <c r="F2191" i="5"/>
  <c r="F2192" i="5"/>
  <c r="F2193" i="5"/>
  <c r="F2194" i="5"/>
  <c r="F2195" i="5"/>
  <c r="F2196" i="5"/>
  <c r="F2197" i="5"/>
  <c r="F2198" i="5"/>
  <c r="F2199" i="5"/>
  <c r="F2200" i="5"/>
  <c r="F2201" i="5"/>
  <c r="F2202" i="5"/>
  <c r="F2203" i="5"/>
  <c r="F2204" i="5"/>
  <c r="F2205" i="5"/>
  <c r="F2206" i="5"/>
  <c r="F2207" i="5"/>
  <c r="F2208" i="5"/>
  <c r="F2209" i="5"/>
  <c r="F2210" i="5"/>
  <c r="F2211" i="5"/>
  <c r="F2212" i="5"/>
  <c r="F2213" i="5"/>
  <c r="F2214" i="5"/>
  <c r="F2215" i="5"/>
  <c r="F2216" i="5"/>
  <c r="F2217" i="5"/>
  <c r="F2218" i="5"/>
  <c r="F2219" i="5"/>
  <c r="F2220" i="5"/>
  <c r="F2221" i="5"/>
  <c r="F2222" i="5"/>
  <c r="F2223" i="5"/>
  <c r="F2224" i="5"/>
  <c r="F2225" i="5"/>
  <c r="F2226" i="5"/>
  <c r="F2227" i="5"/>
  <c r="F2228" i="5"/>
  <c r="F2229" i="5"/>
  <c r="F2230" i="5"/>
  <c r="F2231" i="5"/>
  <c r="F2232" i="5"/>
  <c r="F2233" i="5"/>
  <c r="F2234" i="5"/>
  <c r="F2235" i="5"/>
  <c r="F2236" i="5"/>
  <c r="F2237" i="5"/>
  <c r="F2238" i="5"/>
  <c r="F2239" i="5"/>
  <c r="F2240" i="5"/>
  <c r="F2241" i="5"/>
  <c r="F2242" i="5"/>
  <c r="F2243" i="5"/>
  <c r="F2244" i="5"/>
  <c r="F2245" i="5"/>
  <c r="F2246" i="5"/>
  <c r="F2247" i="5"/>
  <c r="F2248" i="5"/>
  <c r="F2249" i="5"/>
  <c r="F2250" i="5"/>
  <c r="F2251" i="5"/>
  <c r="F2252" i="5"/>
  <c r="F2253" i="5"/>
  <c r="F2254" i="5"/>
  <c r="F2255" i="5"/>
  <c r="F2256" i="5"/>
  <c r="F2257" i="5"/>
  <c r="F2258" i="5"/>
  <c r="F2259" i="5"/>
  <c r="F2260" i="5"/>
  <c r="F2261" i="5"/>
  <c r="F2262" i="5"/>
  <c r="F2263" i="5"/>
  <c r="F2264" i="5"/>
  <c r="F2265" i="5"/>
  <c r="F2266" i="5"/>
  <c r="F2267" i="5"/>
  <c r="F2268" i="5"/>
  <c r="F2269" i="5"/>
  <c r="F2270" i="5"/>
  <c r="F2271" i="5"/>
  <c r="F2272" i="5"/>
  <c r="F2273" i="5"/>
  <c r="F2274" i="5"/>
  <c r="F2275" i="5"/>
  <c r="F2276" i="5"/>
  <c r="F2277" i="5"/>
  <c r="F2278" i="5"/>
  <c r="F2279" i="5"/>
  <c r="F2280" i="5"/>
  <c r="F2281" i="5"/>
  <c r="F2282" i="5"/>
  <c r="F2283" i="5"/>
  <c r="F2284" i="5"/>
  <c r="F2285" i="5"/>
  <c r="F2286" i="5"/>
  <c r="F2287" i="5"/>
  <c r="F2288" i="5"/>
  <c r="F2289" i="5"/>
  <c r="F2290" i="5"/>
  <c r="F2291" i="5"/>
  <c r="F2292" i="5"/>
  <c r="F2293" i="5"/>
  <c r="F2294" i="5"/>
  <c r="F2295" i="5"/>
  <c r="F2296" i="5"/>
  <c r="F2297" i="5"/>
  <c r="F2298" i="5"/>
  <c r="F2299" i="5"/>
  <c r="F2300" i="5"/>
  <c r="F2301" i="5"/>
  <c r="F2302" i="5"/>
  <c r="F2303" i="5"/>
  <c r="F2304" i="5"/>
  <c r="F2305" i="5"/>
  <c r="F2306" i="5"/>
  <c r="F2307" i="5"/>
  <c r="F2308" i="5"/>
  <c r="F2309" i="5"/>
  <c r="F2310" i="5"/>
  <c r="F2311" i="5"/>
  <c r="F2312" i="5"/>
  <c r="F2313" i="5"/>
  <c r="F2314" i="5"/>
  <c r="F2315" i="5"/>
  <c r="F2316" i="5"/>
  <c r="F2317" i="5"/>
  <c r="F2318" i="5"/>
  <c r="F2319" i="5"/>
  <c r="F2320" i="5"/>
  <c r="F2321" i="5"/>
  <c r="F2322" i="5"/>
  <c r="F2323" i="5"/>
  <c r="F2324" i="5"/>
  <c r="F2325" i="5"/>
  <c r="F2326" i="5"/>
  <c r="F2327" i="5"/>
  <c r="F2328" i="5"/>
  <c r="F2329" i="5"/>
  <c r="F2330" i="5"/>
  <c r="F2331" i="5"/>
  <c r="F2332" i="5"/>
  <c r="F2333" i="5"/>
  <c r="F2334" i="5"/>
  <c r="F2335" i="5"/>
  <c r="F2336" i="5"/>
  <c r="F2337" i="5"/>
  <c r="F2338" i="5"/>
  <c r="F2339" i="5"/>
  <c r="F2340" i="5"/>
  <c r="F2341" i="5"/>
  <c r="F2342" i="5"/>
  <c r="F2343" i="5"/>
  <c r="F2344" i="5"/>
  <c r="F2345" i="5"/>
  <c r="F2346" i="5"/>
  <c r="F2347" i="5"/>
  <c r="F2348" i="5"/>
  <c r="F2349" i="5"/>
  <c r="F2350" i="5"/>
  <c r="F2351" i="5"/>
  <c r="F2352" i="5"/>
  <c r="F2353" i="5"/>
  <c r="F2354" i="5"/>
  <c r="F2355" i="5"/>
  <c r="F2356" i="5"/>
  <c r="F2357" i="5"/>
  <c r="F2358" i="5"/>
  <c r="F2359" i="5"/>
  <c r="F2360" i="5"/>
  <c r="F2361" i="5"/>
  <c r="F2362" i="5"/>
  <c r="F2363" i="5"/>
  <c r="F2364" i="5"/>
  <c r="F2365" i="5"/>
  <c r="F2366" i="5"/>
  <c r="F2367" i="5"/>
  <c r="F2368" i="5"/>
  <c r="F2369" i="5"/>
  <c r="F2370" i="5"/>
  <c r="F2371" i="5"/>
  <c r="F2372" i="5"/>
  <c r="F2373" i="5"/>
  <c r="F2374" i="5"/>
  <c r="F2375" i="5"/>
  <c r="F2376" i="5"/>
  <c r="F2377" i="5"/>
  <c r="F2378" i="5"/>
  <c r="F2379" i="5"/>
  <c r="F2380" i="5"/>
  <c r="F2381" i="5"/>
  <c r="F2382" i="5"/>
  <c r="F2383" i="5"/>
  <c r="F2384" i="5"/>
  <c r="F2385" i="5"/>
  <c r="F2386" i="5"/>
  <c r="F2387" i="5"/>
  <c r="F2388" i="5"/>
  <c r="F2389" i="5"/>
  <c r="F2390" i="5"/>
  <c r="F2391" i="5"/>
  <c r="F2392" i="5"/>
  <c r="F2393" i="5"/>
  <c r="F2394" i="5"/>
  <c r="F2395" i="5"/>
  <c r="F2396" i="5"/>
  <c r="F2397" i="5"/>
  <c r="F2398" i="5"/>
  <c r="F2399" i="5"/>
  <c r="F2400" i="5"/>
  <c r="F2401" i="5"/>
  <c r="F2402" i="5"/>
  <c r="F2403" i="5"/>
  <c r="F2404" i="5"/>
  <c r="F2405" i="5"/>
  <c r="F2406" i="5"/>
  <c r="F2407" i="5"/>
  <c r="F2408" i="5"/>
  <c r="F2409" i="5"/>
  <c r="F2410" i="5"/>
  <c r="F2411" i="5"/>
  <c r="F2412" i="5"/>
  <c r="F2413" i="5"/>
  <c r="F2414" i="5"/>
  <c r="F2415" i="5"/>
  <c r="F2416" i="5"/>
  <c r="F2417" i="5"/>
  <c r="F2418" i="5"/>
  <c r="F2419" i="5"/>
  <c r="F2420" i="5"/>
  <c r="F2421" i="5"/>
  <c r="F2422" i="5"/>
  <c r="F2423" i="5"/>
  <c r="F2424" i="5"/>
  <c r="F2425" i="5"/>
  <c r="F2426" i="5"/>
  <c r="F2427" i="5"/>
  <c r="F2428" i="5"/>
  <c r="F2429" i="5"/>
  <c r="F2430" i="5"/>
  <c r="F2431" i="5"/>
  <c r="F2432" i="5"/>
  <c r="F2433" i="5"/>
  <c r="F2434" i="5"/>
  <c r="F2435" i="5"/>
  <c r="F2436" i="5"/>
  <c r="F2437" i="5"/>
  <c r="F2438" i="5"/>
  <c r="F2439" i="5"/>
  <c r="F2440" i="5"/>
  <c r="F2441" i="5"/>
  <c r="F2442" i="5"/>
  <c r="F2443" i="5"/>
  <c r="F2444" i="5"/>
  <c r="F2445" i="5"/>
  <c r="F2446" i="5"/>
  <c r="F2447" i="5"/>
  <c r="F2448" i="5"/>
  <c r="F2449" i="5"/>
  <c r="F2450" i="5"/>
  <c r="F2451" i="5"/>
  <c r="F2452" i="5"/>
  <c r="F2453" i="5"/>
  <c r="F2454" i="5"/>
  <c r="F2455" i="5"/>
  <c r="F2456" i="5"/>
  <c r="F2457" i="5"/>
  <c r="F2458" i="5"/>
  <c r="F2459" i="5"/>
  <c r="F2460" i="5"/>
  <c r="F2461" i="5"/>
  <c r="F2462" i="5"/>
  <c r="F2463" i="5"/>
  <c r="F2464" i="5"/>
  <c r="F2465" i="5"/>
  <c r="F2466" i="5"/>
  <c r="F2467" i="5"/>
  <c r="F2468" i="5"/>
  <c r="F2469" i="5"/>
  <c r="F2470" i="5"/>
  <c r="F2471" i="5"/>
  <c r="F2472" i="5"/>
  <c r="F2473" i="5"/>
  <c r="F2474" i="5"/>
  <c r="F2475" i="5"/>
  <c r="F2476" i="5"/>
  <c r="F2477" i="5"/>
  <c r="F2478" i="5"/>
  <c r="F2479" i="5"/>
  <c r="F2480" i="5"/>
  <c r="F2481" i="5"/>
  <c r="F2482" i="5"/>
  <c r="F2483" i="5"/>
  <c r="F2484" i="5"/>
  <c r="F2485" i="5"/>
  <c r="F2486" i="5"/>
  <c r="F2487" i="5"/>
  <c r="F2488" i="5"/>
  <c r="F2489" i="5"/>
  <c r="F2490" i="5"/>
  <c r="F2491" i="5"/>
  <c r="F2492" i="5"/>
  <c r="F2493" i="5"/>
  <c r="F2494" i="5"/>
  <c r="F2495" i="5"/>
  <c r="F2496" i="5"/>
  <c r="F2497" i="5"/>
  <c r="F2498" i="5"/>
  <c r="F2499" i="5"/>
  <c r="F2500" i="5"/>
  <c r="F2501" i="5"/>
  <c r="F2502" i="5"/>
  <c r="F2503" i="5"/>
  <c r="F2504" i="5"/>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G8" i="6"/>
  <c r="H8" i="6" s="1"/>
  <c r="D8" i="6" s="1"/>
  <c r="B8" i="6"/>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B2366" i="5"/>
  <c r="C2365" i="5"/>
  <c r="V2365" i="5" s="1"/>
  <c r="R2365" i="5" s="1"/>
  <c r="B2365" i="5"/>
  <c r="S2365" i="5" s="1"/>
  <c r="C2364" i="5"/>
  <c r="V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B2129" i="5"/>
  <c r="C2128" i="5"/>
  <c r="V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B2065" i="5"/>
  <c r="C2064" i="5"/>
  <c r="V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B2021" i="5"/>
  <c r="C2020" i="5"/>
  <c r="V2020" i="5" s="1"/>
  <c r="I2020" i="5" s="1"/>
  <c r="B2020" i="5"/>
  <c r="C2019" i="5"/>
  <c r="V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B1797" i="5"/>
  <c r="S1797" i="5" s="1"/>
  <c r="C1796" i="5"/>
  <c r="B1796" i="5"/>
  <c r="S1796" i="5" s="1"/>
  <c r="C1795" i="5"/>
  <c r="B1795" i="5"/>
  <c r="S1795" i="5" s="1"/>
  <c r="C1794" i="5"/>
  <c r="V1794" i="5" s="1"/>
  <c r="B1794" i="5"/>
  <c r="T1794" i="5" s="1"/>
  <c r="C1793" i="5"/>
  <c r="V1793" i="5" s="1"/>
  <c r="B1793" i="5"/>
  <c r="C1792" i="5"/>
  <c r="B1792" i="5"/>
  <c r="S1792" i="5" s="1"/>
  <c r="C1791" i="5"/>
  <c r="B1791" i="5"/>
  <c r="S1791" i="5" s="1"/>
  <c r="C1790" i="5"/>
  <c r="V1790" i="5" s="1"/>
  <c r="B1790" i="5"/>
  <c r="C1789" i="5"/>
  <c r="V1789" i="5" s="1"/>
  <c r="B1789" i="5"/>
  <c r="S1789" i="5" s="1"/>
  <c r="C1788" i="5"/>
  <c r="B1788" i="5"/>
  <c r="S1788" i="5" s="1"/>
  <c r="C1787" i="5"/>
  <c r="B1787" i="5"/>
  <c r="T1787" i="5" s="1"/>
  <c r="C1786" i="5"/>
  <c r="B1786" i="5"/>
  <c r="C1785" i="5"/>
  <c r="V1785" i="5" s="1"/>
  <c r="B1785" i="5"/>
  <c r="S1785" i="5" s="1"/>
  <c r="C1784" i="5"/>
  <c r="B1784" i="5"/>
  <c r="S1784" i="5" s="1"/>
  <c r="C1783" i="5"/>
  <c r="B1783" i="5"/>
  <c r="C1782" i="5"/>
  <c r="B1782" i="5"/>
  <c r="T1781" i="5"/>
  <c r="C1781" i="5"/>
  <c r="V1781" i="5" s="1"/>
  <c r="B1781" i="5"/>
  <c r="S1781" i="5" s="1"/>
  <c r="C1780" i="5"/>
  <c r="B1780" i="5"/>
  <c r="S1780" i="5" s="1"/>
  <c r="C1779" i="5"/>
  <c r="B1779" i="5"/>
  <c r="C1778" i="5"/>
  <c r="V1778" i="5" s="1"/>
  <c r="B1778" i="5"/>
  <c r="T1778" i="5" s="1"/>
  <c r="C1777" i="5"/>
  <c r="V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B1529" i="5"/>
  <c r="C1528" i="5"/>
  <c r="B1528" i="5"/>
  <c r="S1528" i="5" s="1"/>
  <c r="C1527" i="5"/>
  <c r="B1527" i="5"/>
  <c r="T1527" i="5" s="1"/>
  <c r="C1526" i="5"/>
  <c r="B1526" i="5"/>
  <c r="C1525" i="5"/>
  <c r="V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B1355" i="5"/>
  <c r="C1354" i="5"/>
  <c r="B1354" i="5"/>
  <c r="C1353" i="5"/>
  <c r="V1353" i="5" s="1"/>
  <c r="R1353" i="5" s="1"/>
  <c r="B1353" i="5"/>
  <c r="AB1353" i="5" s="1"/>
  <c r="C1352" i="5"/>
  <c r="B1352" i="5"/>
  <c r="S1352" i="5" s="1"/>
  <c r="C1351" i="5"/>
  <c r="V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B848" i="5"/>
  <c r="C847" i="5"/>
  <c r="B847" i="5"/>
  <c r="T847" i="5" s="1"/>
  <c r="C846" i="5"/>
  <c r="V846" i="5" s="1"/>
  <c r="J846" i="5" s="1"/>
  <c r="B846" i="5"/>
  <c r="S846" i="5" s="1"/>
  <c r="C845" i="5"/>
  <c r="B845" i="5"/>
  <c r="T845" i="5" s="1"/>
  <c r="C844" i="5"/>
  <c r="V844" i="5" s="1"/>
  <c r="B844" i="5"/>
  <c r="S844" i="5" s="1"/>
  <c r="C843" i="5"/>
  <c r="V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B445" i="5"/>
  <c r="T445" i="5" s="1"/>
  <c r="C444" i="5"/>
  <c r="V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B413" i="5"/>
  <c r="T413" i="5" s="1"/>
  <c r="C412" i="5"/>
  <c r="V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B405" i="5"/>
  <c r="T405" i="5" s="1"/>
  <c r="C404" i="5"/>
  <c r="V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R86" i="5" l="1"/>
  <c r="G166"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E1753" i="5"/>
  <c r="X1753" i="5" s="1"/>
  <c r="H1753" i="5"/>
  <c r="H75" i="5"/>
  <c r="E75" i="5"/>
  <c r="X75" i="5" s="1"/>
  <c r="I764" i="5"/>
  <c r="I2158" i="5"/>
  <c r="R70" i="5"/>
  <c r="G80" i="5"/>
  <c r="I106" i="5"/>
  <c r="G242" i="5"/>
  <c r="G291" i="5"/>
  <c r="AB364" i="5"/>
  <c r="R488" i="5"/>
  <c r="G761" i="5"/>
  <c r="H1178" i="5"/>
  <c r="J1218" i="5"/>
  <c r="J1250" i="5"/>
  <c r="AB1312" i="5"/>
  <c r="V2061" i="5"/>
  <c r="E2061" i="5" s="1"/>
  <c r="X2061" i="5" s="1"/>
  <c r="AB2065" i="5"/>
  <c r="AB2152" i="5"/>
  <c r="H2474" i="5"/>
  <c r="E171" i="5"/>
  <c r="X171" i="5" s="1"/>
  <c r="AB196" i="5"/>
  <c r="G218" i="5"/>
  <c r="I302" i="5"/>
  <c r="AB467" i="5"/>
  <c r="AB520" i="5"/>
  <c r="AB627" i="5"/>
  <c r="R731" i="5"/>
  <c r="H843" i="5"/>
  <c r="H1208" i="5"/>
  <c r="AB1753" i="5"/>
  <c r="H2013" i="5"/>
  <c r="G584" i="5"/>
  <c r="H813" i="5"/>
  <c r="G1166" i="5"/>
  <c r="G1241" i="5"/>
  <c r="AB255" i="5"/>
  <c r="AB1165" i="5"/>
  <c r="AB1249" i="5"/>
  <c r="AB1273" i="5"/>
  <c r="AB1280" i="5"/>
  <c r="AB1317" i="5"/>
  <c r="AB1332" i="5"/>
  <c r="H1419" i="5"/>
  <c r="R1488" i="5"/>
  <c r="V1593" i="5"/>
  <c r="I1593" i="5" s="1"/>
  <c r="AB1915" i="5"/>
  <c r="AB2125" i="5"/>
  <c r="G2137" i="5"/>
  <c r="AB2273" i="5"/>
  <c r="G130" i="5"/>
  <c r="H1250" i="5"/>
  <c r="H1443" i="5"/>
  <c r="V2342" i="5"/>
  <c r="E2342" i="5" s="1"/>
  <c r="X2342" i="5" s="1"/>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E217" i="5"/>
  <c r="X217" i="5" s="1"/>
  <c r="I802" i="5"/>
  <c r="I940" i="5"/>
  <c r="H940" i="5"/>
  <c r="H95" i="5"/>
  <c r="I95" i="5"/>
  <c r="R780" i="5"/>
  <c r="I780" i="5"/>
  <c r="E780" i="5"/>
  <c r="X780" i="5" s="1"/>
  <c r="I393" i="5"/>
  <c r="J393" i="5"/>
  <c r="R630" i="5"/>
  <c r="G630" i="5"/>
  <c r="E612" i="5"/>
  <c r="X612" i="5" s="1"/>
  <c r="R612" i="5"/>
  <c r="H1165" i="5"/>
  <c r="E1165" i="5"/>
  <c r="X1165" i="5" s="1"/>
  <c r="I539" i="5"/>
  <c r="J782" i="5"/>
  <c r="E782" i="5"/>
  <c r="X782" i="5" s="1"/>
  <c r="R376" i="5"/>
  <c r="R301" i="5"/>
  <c r="G594" i="5"/>
  <c r="T1305" i="5"/>
  <c r="S1305" i="5"/>
  <c r="AB1743" i="5"/>
  <c r="S1743" i="5"/>
  <c r="T1802" i="5"/>
  <c r="AB1802" i="5"/>
  <c r="R1909" i="5"/>
  <c r="H1909" i="5"/>
  <c r="R2458" i="5"/>
  <c r="I2458"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R1237" i="5"/>
  <c r="J1237"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H2080" i="5"/>
  <c r="V2289" i="5"/>
  <c r="J2289" i="5" s="1"/>
  <c r="S2434" i="5"/>
  <c r="T2434" i="5"/>
  <c r="I2249" i="5"/>
  <c r="H2249"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H1446" i="5"/>
  <c r="G1446" i="5"/>
  <c r="AB1471" i="5"/>
  <c r="T1471" i="5"/>
  <c r="S1471" i="5"/>
  <c r="V1681" i="5"/>
  <c r="AB1681" i="5"/>
  <c r="T1715" i="5"/>
  <c r="S1715" i="5"/>
  <c r="R1898" i="5"/>
  <c r="J1898" i="5"/>
  <c r="G1987" i="5"/>
  <c r="I2005" i="5"/>
  <c r="R2005" i="5"/>
  <c r="S2129" i="5"/>
  <c r="T2129" i="5"/>
  <c r="R2150" i="5"/>
  <c r="H2150" i="5"/>
  <c r="G676" i="5"/>
  <c r="E134" i="5"/>
  <c r="X134" i="5" s="1"/>
  <c r="E235" i="5"/>
  <c r="X235" i="5" s="1"/>
  <c r="T262" i="5"/>
  <c r="V265" i="5"/>
  <c r="R265" i="5" s="1"/>
  <c r="T281" i="5"/>
  <c r="E291" i="5"/>
  <c r="X291" i="5" s="1"/>
  <c r="S431" i="5"/>
  <c r="S446" i="5"/>
  <c r="G480" i="5"/>
  <c r="S495" i="5"/>
  <c r="V556" i="5"/>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R97" i="5"/>
  <c r="E97" i="5"/>
  <c r="X97" i="5" s="1"/>
  <c r="H79" i="5"/>
  <c r="E79" i="5"/>
  <c r="X79" i="5" s="1"/>
  <c r="I79" i="5"/>
  <c r="G79" i="5"/>
  <c r="H127" i="5"/>
  <c r="R127" i="5"/>
  <c r="J127" i="5"/>
  <c r="I127" i="5"/>
  <c r="E127" i="5"/>
  <c r="X127" i="5" s="1"/>
  <c r="T144" i="5"/>
  <c r="S144" i="5"/>
  <c r="T320" i="5"/>
  <c r="S320" i="5"/>
  <c r="V330" i="5"/>
  <c r="G330" i="5" s="1"/>
  <c r="T895" i="5"/>
  <c r="AB895" i="5"/>
  <c r="S895" i="5"/>
  <c r="AB1863" i="5"/>
  <c r="T1863" i="5"/>
  <c r="S1863" i="5"/>
  <c r="R74" i="5"/>
  <c r="E90" i="5"/>
  <c r="X90" i="5" s="1"/>
  <c r="I90" i="5"/>
  <c r="V91" i="5"/>
  <c r="G91" i="5" s="1"/>
  <c r="H123" i="5"/>
  <c r="J123" i="5"/>
  <c r="I123" i="5"/>
  <c r="V189" i="5"/>
  <c r="R189" i="5" s="1"/>
  <c r="S210" i="5"/>
  <c r="AB210" i="5"/>
  <c r="R225" i="5"/>
  <c r="E225" i="5"/>
  <c r="X225" i="5" s="1"/>
  <c r="V243" i="5"/>
  <c r="G243" i="5" s="1"/>
  <c r="E309" i="5"/>
  <c r="X309" i="5" s="1"/>
  <c r="E357" i="5"/>
  <c r="X357" i="5" s="1"/>
  <c r="G399" i="5"/>
  <c r="V463" i="5"/>
  <c r="R463" i="5" s="1"/>
  <c r="G586" i="5"/>
  <c r="I714" i="5"/>
  <c r="J714" i="5"/>
  <c r="T738" i="5"/>
  <c r="S738" i="5"/>
  <c r="R94" i="5"/>
  <c r="H94" i="5"/>
  <c r="S170" i="5"/>
  <c r="AB170" i="5"/>
  <c r="T170" i="5"/>
  <c r="E452" i="5"/>
  <c r="X452" i="5" s="1"/>
  <c r="H452" i="5"/>
  <c r="S1497" i="5"/>
  <c r="T1497" i="5"/>
  <c r="G94" i="5"/>
  <c r="V102" i="5"/>
  <c r="G102" i="5" s="1"/>
  <c r="I126" i="5"/>
  <c r="H126" i="5"/>
  <c r="E126" i="5"/>
  <c r="X126" i="5" s="1"/>
  <c r="H147" i="5"/>
  <c r="I147" i="5"/>
  <c r="V207" i="5"/>
  <c r="G207" i="5" s="1"/>
  <c r="R237" i="5"/>
  <c r="E237" i="5"/>
  <c r="X237" i="5" s="1"/>
  <c r="V262" i="5"/>
  <c r="AB262" i="5"/>
  <c r="S298" i="5"/>
  <c r="AB298" i="5"/>
  <c r="T298" i="5"/>
  <c r="T328" i="5"/>
  <c r="S328" i="5"/>
  <c r="T354" i="5"/>
  <c r="S354" i="5"/>
  <c r="E451" i="5"/>
  <c r="X451" i="5" s="1"/>
  <c r="R453" i="5"/>
  <c r="J453" i="5"/>
  <c r="H453" i="5"/>
  <c r="S581" i="5"/>
  <c r="T581" i="5"/>
  <c r="H107" i="5"/>
  <c r="I107" i="5"/>
  <c r="E107" i="5"/>
  <c r="X107" i="5" s="1"/>
  <c r="R125" i="5"/>
  <c r="G125" i="5"/>
  <c r="T1447" i="5"/>
  <c r="AB1447" i="5"/>
  <c r="S1447" i="5"/>
  <c r="I70" i="5"/>
  <c r="G78" i="5"/>
  <c r="V87" i="5"/>
  <c r="H87" i="5" s="1"/>
  <c r="R90" i="5"/>
  <c r="T96" i="5"/>
  <c r="AB114" i="5"/>
  <c r="R123" i="5"/>
  <c r="G126" i="5"/>
  <c r="H167" i="5"/>
  <c r="R167" i="5"/>
  <c r="T184" i="5"/>
  <c r="S184" i="5"/>
  <c r="H187" i="5"/>
  <c r="E187" i="5"/>
  <c r="X187" i="5" s="1"/>
  <c r="R187" i="5"/>
  <c r="I187" i="5"/>
  <c r="G275" i="5"/>
  <c r="I275" i="5"/>
  <c r="V306" i="5"/>
  <c r="G306" i="5" s="1"/>
  <c r="I361" i="5"/>
  <c r="J361" i="5"/>
  <c r="H361" i="5"/>
  <c r="V391" i="5"/>
  <c r="G391" i="5" s="1"/>
  <c r="G451" i="5"/>
  <c r="I479" i="5"/>
  <c r="H479" i="5"/>
  <c r="E479" i="5"/>
  <c r="X479" i="5" s="1"/>
  <c r="T519" i="5"/>
  <c r="S519" i="5"/>
  <c r="V574" i="5"/>
  <c r="T641" i="5"/>
  <c r="S641" i="5"/>
  <c r="H111" i="5"/>
  <c r="R111" i="5"/>
  <c r="H171" i="5"/>
  <c r="R171" i="5"/>
  <c r="J171" i="5"/>
  <c r="G171" i="5"/>
  <c r="V194" i="5"/>
  <c r="I194" i="5" s="1"/>
  <c r="S245" i="5"/>
  <c r="T245" i="5"/>
  <c r="V314" i="5"/>
  <c r="G314" i="5" s="1"/>
  <c r="T351" i="5"/>
  <c r="S351" i="5"/>
  <c r="T454" i="5"/>
  <c r="S454" i="5"/>
  <c r="E468" i="5"/>
  <c r="X468" i="5" s="1"/>
  <c r="T483" i="5"/>
  <c r="S483" i="5"/>
  <c r="V562" i="5"/>
  <c r="R562" i="5" s="1"/>
  <c r="I1848" i="5"/>
  <c r="H1848" i="5"/>
  <c r="G107" i="5"/>
  <c r="T112" i="5"/>
  <c r="S112" i="5"/>
  <c r="V115" i="5"/>
  <c r="H115" i="5" s="1"/>
  <c r="S166" i="5"/>
  <c r="AB166" i="5"/>
  <c r="T166" i="5"/>
  <c r="I198" i="5"/>
  <c r="E198" i="5"/>
  <c r="X198" i="5" s="1"/>
  <c r="H198" i="5"/>
  <c r="V201" i="5"/>
  <c r="R201" i="5" s="1"/>
  <c r="R245" i="5"/>
  <c r="G245" i="5"/>
  <c r="I461" i="5"/>
  <c r="J552" i="5"/>
  <c r="H552" i="5"/>
  <c r="G74" i="5"/>
  <c r="G86" i="5"/>
  <c r="J107" i="5"/>
  <c r="S178" i="5"/>
  <c r="AB178" i="5"/>
  <c r="T178" i="5"/>
  <c r="V215" i="5"/>
  <c r="G215" i="5" s="1"/>
  <c r="R299" i="5"/>
  <c r="J299" i="5"/>
  <c r="T312" i="5"/>
  <c r="S312" i="5"/>
  <c r="T379" i="5"/>
  <c r="S379" i="5"/>
  <c r="E392" i="5"/>
  <c r="X392" i="5" s="1"/>
  <c r="I392" i="5"/>
  <c r="H392" i="5"/>
  <c r="S110" i="5"/>
  <c r="AB110" i="5"/>
  <c r="V71" i="5"/>
  <c r="H71" i="5" s="1"/>
  <c r="H74" i="5"/>
  <c r="J75" i="5"/>
  <c r="I86" i="5"/>
  <c r="V103" i="5"/>
  <c r="R107" i="5"/>
  <c r="S150" i="5"/>
  <c r="AB150" i="5"/>
  <c r="S186" i="5"/>
  <c r="AB186" i="5"/>
  <c r="T186" i="5"/>
  <c r="V239" i="5"/>
  <c r="G239" i="5" s="1"/>
  <c r="S286" i="5"/>
  <c r="T286" i="5"/>
  <c r="I372" i="5"/>
  <c r="H372" i="5"/>
  <c r="R401" i="5"/>
  <c r="J401" i="5"/>
  <c r="G455" i="5"/>
  <c r="I507" i="5"/>
  <c r="T601" i="5"/>
  <c r="S601" i="5"/>
  <c r="AB230" i="5"/>
  <c r="AB251" i="5"/>
  <c r="AB267" i="5"/>
  <c r="T269" i="5"/>
  <c r="G271" i="5"/>
  <c r="I376" i="5"/>
  <c r="AB453" i="5"/>
  <c r="AB454" i="5"/>
  <c r="AB472" i="5"/>
  <c r="E527" i="5"/>
  <c r="X527" i="5" s="1"/>
  <c r="I527" i="5"/>
  <c r="I543" i="5"/>
  <c r="E543" i="5"/>
  <c r="X543" i="5" s="1"/>
  <c r="T553" i="5"/>
  <c r="S553" i="5"/>
  <c r="AB560" i="5"/>
  <c r="R584" i="5"/>
  <c r="AB595" i="5"/>
  <c r="T595" i="5"/>
  <c r="I674" i="5"/>
  <c r="R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E788" i="5"/>
  <c r="X788" i="5" s="1"/>
  <c r="V851" i="5"/>
  <c r="AB851" i="5"/>
  <c r="T916" i="5"/>
  <c r="S916" i="5"/>
  <c r="T979" i="5"/>
  <c r="S979" i="5"/>
  <c r="V982" i="5"/>
  <c r="E982" i="5" s="1"/>
  <c r="X982" i="5" s="1"/>
  <c r="AB982" i="5"/>
  <c r="H986" i="5"/>
  <c r="T1026" i="5"/>
  <c r="AB1026" i="5"/>
  <c r="S1026" i="5"/>
  <c r="V1086" i="5"/>
  <c r="AB1086" i="5"/>
  <c r="G123" i="5"/>
  <c r="AB132" i="5"/>
  <c r="G134" i="5"/>
  <c r="G137" i="5"/>
  <c r="I166" i="5"/>
  <c r="AB190" i="5"/>
  <c r="V191" i="5"/>
  <c r="AB263" i="5"/>
  <c r="E265" i="5"/>
  <c r="X265" i="5" s="1"/>
  <c r="AB275" i="5"/>
  <c r="G304" i="5"/>
  <c r="S347" i="5"/>
  <c r="AB357" i="5"/>
  <c r="T362" i="5"/>
  <c r="AB365" i="5"/>
  <c r="S407" i="5"/>
  <c r="S415" i="5"/>
  <c r="S423" i="5"/>
  <c r="AB434" i="5"/>
  <c r="S450" i="5"/>
  <c r="S459" i="5"/>
  <c r="S481" i="5"/>
  <c r="S493" i="5"/>
  <c r="S513" i="5"/>
  <c r="T525" i="5"/>
  <c r="T535" i="5"/>
  <c r="S535" i="5"/>
  <c r="T551" i="5"/>
  <c r="AB551" i="5"/>
  <c r="S551" i="5"/>
  <c r="S575" i="5"/>
  <c r="S595" i="5"/>
  <c r="V608" i="5"/>
  <c r="G608" i="5" s="1"/>
  <c r="G616" i="5"/>
  <c r="AB696" i="5"/>
  <c r="V696" i="5"/>
  <c r="R696" i="5" s="1"/>
  <c r="T713" i="5"/>
  <c r="S713" i="5"/>
  <c r="T745" i="5"/>
  <c r="S745" i="5"/>
  <c r="V808" i="5"/>
  <c r="AB808" i="5"/>
  <c r="G808" i="5"/>
  <c r="V872" i="5"/>
  <c r="AB872" i="5"/>
  <c r="AB882" i="5"/>
  <c r="T882" i="5"/>
  <c r="S882" i="5"/>
  <c r="T950" i="5"/>
  <c r="S950" i="5"/>
  <c r="H975" i="5"/>
  <c r="H1103" i="5"/>
  <c r="G1103" i="5"/>
  <c r="H134" i="5"/>
  <c r="V175" i="5"/>
  <c r="I255" i="5"/>
  <c r="G257" i="5"/>
  <c r="G263" i="5"/>
  <c r="S318" i="5"/>
  <c r="S326" i="5"/>
  <c r="T365" i="5"/>
  <c r="S375" i="5"/>
  <c r="S387" i="5"/>
  <c r="T394" i="5"/>
  <c r="T459" i="5"/>
  <c r="S467" i="5"/>
  <c r="T505" i="5"/>
  <c r="S593" i="5"/>
  <c r="E616" i="5"/>
  <c r="X616" i="5" s="1"/>
  <c r="R616" i="5"/>
  <c r="S639" i="5"/>
  <c r="T649" i="5"/>
  <c r="S649" i="5"/>
  <c r="R685" i="5"/>
  <c r="H685" i="5"/>
  <c r="T733" i="5"/>
  <c r="S733" i="5"/>
  <c r="E768" i="5"/>
  <c r="X768" i="5" s="1"/>
  <c r="E786" i="5"/>
  <c r="X786" i="5" s="1"/>
  <c r="AB836" i="5"/>
  <c r="V836" i="5"/>
  <c r="T911" i="5"/>
  <c r="S911" i="5"/>
  <c r="T927" i="5"/>
  <c r="S927" i="5"/>
  <c r="S938" i="5"/>
  <c r="T938" i="5"/>
  <c r="T976" i="5"/>
  <c r="S976" i="5"/>
  <c r="V987" i="5"/>
  <c r="G987" i="5"/>
  <c r="AB1014" i="5"/>
  <c r="T1014" i="5"/>
  <c r="S1014" i="5"/>
  <c r="H1075" i="5"/>
  <c r="G1075" i="5"/>
  <c r="G1083" i="5"/>
  <c r="H1083" i="5"/>
  <c r="G111" i="5"/>
  <c r="G122" i="5"/>
  <c r="T126" i="5"/>
  <c r="S132" i="5"/>
  <c r="H174" i="5"/>
  <c r="T194" i="5"/>
  <c r="AB207" i="5"/>
  <c r="AB215" i="5"/>
  <c r="T218" i="5"/>
  <c r="T242" i="5"/>
  <c r="T257" i="5"/>
  <c r="J263" i="5"/>
  <c r="AB282" i="5"/>
  <c r="G285" i="5"/>
  <c r="G299" i="5"/>
  <c r="E301" i="5"/>
  <c r="X301" i="5" s="1"/>
  <c r="AB356" i="5"/>
  <c r="AB451" i="5"/>
  <c r="T457" i="5"/>
  <c r="T467" i="5"/>
  <c r="E652" i="5"/>
  <c r="X652" i="5" s="1"/>
  <c r="G652" i="5"/>
  <c r="T711" i="5"/>
  <c r="S711" i="5"/>
  <c r="S756" i="5"/>
  <c r="T756" i="5"/>
  <c r="I786" i="5"/>
  <c r="T823" i="5"/>
  <c r="S823" i="5"/>
  <c r="H840" i="5"/>
  <c r="T859" i="5"/>
  <c r="S859" i="5"/>
  <c r="AB869" i="5"/>
  <c r="V869" i="5"/>
  <c r="T948" i="5"/>
  <c r="AB948" i="5"/>
  <c r="S948" i="5"/>
  <c r="E1011" i="5"/>
  <c r="X1011" i="5" s="1"/>
  <c r="G1011" i="5"/>
  <c r="S491" i="5"/>
  <c r="T527" i="5"/>
  <c r="S527" i="5"/>
  <c r="AB567" i="5"/>
  <c r="T567" i="5"/>
  <c r="E656" i="5"/>
  <c r="X656" i="5" s="1"/>
  <c r="R656" i="5"/>
  <c r="T690" i="5"/>
  <c r="S690" i="5"/>
  <c r="R796" i="5"/>
  <c r="I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S489"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T1092" i="5"/>
  <c r="S1092" i="5"/>
  <c r="T1107" i="5"/>
  <c r="AB1107" i="5"/>
  <c r="S1112" i="5"/>
  <c r="V1145" i="5"/>
  <c r="G1145" i="5" s="1"/>
  <c r="I1169" i="5"/>
  <c r="V1198" i="5"/>
  <c r="G1198" i="5" s="1"/>
  <c r="AB1325" i="5"/>
  <c r="V1325" i="5"/>
  <c r="T1368" i="5"/>
  <c r="S1368" i="5"/>
  <c r="T1705" i="5"/>
  <c r="AB1705" i="5"/>
  <c r="E1717" i="5"/>
  <c r="X1717" i="5" s="1"/>
  <c r="H1717" i="5"/>
  <c r="G1717" i="5"/>
  <c r="AB809" i="5"/>
  <c r="S1090" i="5"/>
  <c r="T1090" i="5"/>
  <c r="H1119" i="5"/>
  <c r="G1119" i="5"/>
  <c r="J1152" i="5"/>
  <c r="H1152" i="5"/>
  <c r="G1152" i="5"/>
  <c r="T1196" i="5"/>
  <c r="S1196" i="5"/>
  <c r="J1293" i="5"/>
  <c r="S1438" i="5"/>
  <c r="T1438" i="5"/>
  <c r="AB601" i="5"/>
  <c r="AB649" i="5"/>
  <c r="T657" i="5"/>
  <c r="G674" i="5"/>
  <c r="T678" i="5"/>
  <c r="T688" i="5"/>
  <c r="G707" i="5"/>
  <c r="R715" i="5"/>
  <c r="S718" i="5"/>
  <c r="T720" i="5"/>
  <c r="AB748" i="5"/>
  <c r="G759" i="5"/>
  <c r="AB893" i="5"/>
  <c r="AB931" i="5"/>
  <c r="AB958" i="5"/>
  <c r="AB1018" i="5"/>
  <c r="AB1043" i="5"/>
  <c r="AB1126" i="5"/>
  <c r="V1126" i="5"/>
  <c r="H1126" i="5" s="1"/>
  <c r="AB1372" i="5"/>
  <c r="T1372" i="5"/>
  <c r="S1372" i="5"/>
  <c r="S1588" i="5"/>
  <c r="T1588" i="5"/>
  <c r="AB541" i="5"/>
  <c r="AB583" i="5"/>
  <c r="AB615" i="5"/>
  <c r="AB617" i="5"/>
  <c r="V672" i="5"/>
  <c r="G672" i="5" s="1"/>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G787" i="5"/>
  <c r="AB805" i="5"/>
  <c r="J807" i="5"/>
  <c r="G813" i="5"/>
  <c r="H816" i="5"/>
  <c r="S860" i="5"/>
  <c r="S881" i="5"/>
  <c r="AB887" i="5"/>
  <c r="S891" i="5"/>
  <c r="S898" i="5"/>
  <c r="S912" i="5"/>
  <c r="S920" i="5"/>
  <c r="S923" i="5"/>
  <c r="S928" i="5"/>
  <c r="T934" i="5"/>
  <c r="S941" i="5"/>
  <c r="T946" i="5"/>
  <c r="S956" i="5"/>
  <c r="S963" i="5"/>
  <c r="G975" i="5"/>
  <c r="S978" i="5"/>
  <c r="T978" i="5"/>
  <c r="H1022" i="5"/>
  <c r="V1067" i="5"/>
  <c r="E1082" i="5"/>
  <c r="X1082" i="5" s="1"/>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AB835" i="5"/>
  <c r="S889" i="5"/>
  <c r="AB986" i="5"/>
  <c r="AB1034" i="5"/>
  <c r="T1034" i="5"/>
  <c r="V1051" i="5"/>
  <c r="G1051" i="5" s="1"/>
  <c r="AB1106" i="5"/>
  <c r="T1106" i="5"/>
  <c r="H1127" i="5"/>
  <c r="T1141" i="5"/>
  <c r="S1141" i="5"/>
  <c r="H1157" i="5"/>
  <c r="E1157" i="5"/>
  <c r="X1157" i="5" s="1"/>
  <c r="AB609" i="5"/>
  <c r="AB622" i="5"/>
  <c r="V640" i="5"/>
  <c r="G640" i="5" s="1"/>
  <c r="S647" i="5"/>
  <c r="AB662" i="5"/>
  <c r="AB671" i="5"/>
  <c r="T692" i="5"/>
  <c r="S703" i="5"/>
  <c r="AB708" i="5"/>
  <c r="V712" i="5"/>
  <c r="G719" i="5"/>
  <c r="S721" i="5"/>
  <c r="AB732" i="5"/>
  <c r="S734" i="5"/>
  <c r="S737" i="5"/>
  <c r="AB744" i="5"/>
  <c r="T758" i="5"/>
  <c r="T760" i="5"/>
  <c r="AB782" i="5"/>
  <c r="E809" i="5"/>
  <c r="X809" i="5" s="1"/>
  <c r="AB833" i="5"/>
  <c r="AB881" i="5"/>
  <c r="AB890" i="5"/>
  <c r="AB899" i="5"/>
  <c r="S904" i="5"/>
  <c r="T926"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E1497" i="5"/>
  <c r="X1497" i="5" s="1"/>
  <c r="J1539" i="5"/>
  <c r="I1539" i="5"/>
  <c r="AB1554" i="5"/>
  <c r="T1628" i="5"/>
  <c r="S1628" i="5"/>
  <c r="E1661" i="5"/>
  <c r="X1661" i="5" s="1"/>
  <c r="I1889" i="5"/>
  <c r="J1889" i="5"/>
  <c r="S1178" i="5"/>
  <c r="T1388" i="5"/>
  <c r="S1388" i="5"/>
  <c r="T1819" i="5"/>
  <c r="S1819" i="5"/>
  <c r="G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AB1253" i="5"/>
  <c r="G1281" i="5"/>
  <c r="V1308" i="5"/>
  <c r="H1308" i="5" s="1"/>
  <c r="AB1333"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E2037" i="5"/>
  <c r="X2037" i="5" s="1"/>
  <c r="J2037" i="5"/>
  <c r="T2206" i="5"/>
  <c r="S2206" i="5"/>
  <c r="AB2236" i="5"/>
  <c r="T2236" i="5"/>
  <c r="S2236" i="5"/>
  <c r="AB1209" i="5"/>
  <c r="G1225" i="5"/>
  <c r="G1245" i="5"/>
  <c r="S1277" i="5"/>
  <c r="G1305" i="5"/>
  <c r="J1524" i="5"/>
  <c r="R1524" i="5"/>
  <c r="E1637" i="5"/>
  <c r="X1637" i="5" s="1"/>
  <c r="S1660" i="5"/>
  <c r="T1660" i="5"/>
  <c r="E1677" i="5"/>
  <c r="X1677" i="5" s="1"/>
  <c r="S1720" i="5"/>
  <c r="T1720" i="5"/>
  <c r="AB1735" i="5"/>
  <c r="V1735" i="5"/>
  <c r="I1847" i="5"/>
  <c r="G1847" i="5"/>
  <c r="G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AB1491" i="5"/>
  <c r="E1499" i="5"/>
  <c r="X1499" i="5" s="1"/>
  <c r="S1511" i="5"/>
  <c r="J1519" i="5"/>
  <c r="AB1522" i="5"/>
  <c r="G1524" i="5"/>
  <c r="T1538" i="5"/>
  <c r="T1605" i="5"/>
  <c r="AB1605" i="5"/>
  <c r="H1637" i="5"/>
  <c r="T1667" i="5"/>
  <c r="S1667" i="5"/>
  <c r="I1677" i="5"/>
  <c r="E1681" i="5"/>
  <c r="X1681" i="5" s="1"/>
  <c r="H1681" i="5"/>
  <c r="G1681" i="5"/>
  <c r="S1765" i="5"/>
  <c r="T1765" i="5"/>
  <c r="T1838" i="5"/>
  <c r="S1838" i="5"/>
  <c r="I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I2009" i="5"/>
  <c r="J2009" i="5"/>
  <c r="E2009" i="5"/>
  <c r="X2009" i="5" s="1"/>
  <c r="E2065" i="5"/>
  <c r="X2065" i="5" s="1"/>
  <c r="R2065" i="5"/>
  <c r="J2065" i="5"/>
  <c r="H2065" i="5"/>
  <c r="G2065" i="5"/>
  <c r="V2184" i="5"/>
  <c r="V2205" i="5"/>
  <c r="G2205" i="5" s="1"/>
  <c r="V2257" i="5"/>
  <c r="E2350" i="5"/>
  <c r="X2350" i="5" s="1"/>
  <c r="J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I2185" i="5"/>
  <c r="H2185" i="5"/>
  <c r="V2213" i="5"/>
  <c r="G2213" i="5" s="1"/>
  <c r="S2352" i="5"/>
  <c r="T2352" i="5"/>
  <c r="R2453" i="5"/>
  <c r="E2453" i="5"/>
  <c r="X2453" i="5" s="1"/>
  <c r="AB1523" i="5"/>
  <c r="AB1590" i="5"/>
  <c r="AB1620" i="5"/>
  <c r="AB1625" i="5"/>
  <c r="G1649" i="5"/>
  <c r="V1660" i="5"/>
  <c r="S1671" i="5"/>
  <c r="V1673" i="5"/>
  <c r="I1673" i="5" s="1"/>
  <c r="AB1683" i="5"/>
  <c r="G1692" i="5"/>
  <c r="S1695" i="5"/>
  <c r="S1711" i="5"/>
  <c r="AB1761" i="5"/>
  <c r="T1773" i="5"/>
  <c r="G1778" i="5"/>
  <c r="AB1789" i="5"/>
  <c r="S1822" i="5"/>
  <c r="H1824" i="5"/>
  <c r="T1826" i="5"/>
  <c r="AB1860" i="5"/>
  <c r="AB1875" i="5"/>
  <c r="S1880" i="5"/>
  <c r="S1887" i="5"/>
  <c r="S1911" i="5"/>
  <c r="S1931" i="5"/>
  <c r="AB1934" i="5"/>
  <c r="AB1937" i="5"/>
  <c r="I1972" i="5"/>
  <c r="G1979" i="5"/>
  <c r="T2020" i="5"/>
  <c r="AB2020" i="5"/>
  <c r="G2185" i="5"/>
  <c r="R2197" i="5"/>
  <c r="J2197" i="5"/>
  <c r="J2453" i="5"/>
  <c r="AB1570" i="5"/>
  <c r="AB1606" i="5"/>
  <c r="G1656" i="5"/>
  <c r="H1665" i="5"/>
  <c r="G1685" i="5"/>
  <c r="G1709" i="5"/>
  <c r="S1778" i="5"/>
  <c r="AB1787" i="5"/>
  <c r="AB1822" i="5"/>
  <c r="I1836" i="5"/>
  <c r="V1851" i="5"/>
  <c r="G1851" i="5" s="1"/>
  <c r="AB1898" i="5"/>
  <c r="R1953" i="5"/>
  <c r="J1953" i="5"/>
  <c r="G2081" i="5"/>
  <c r="T2085" i="5"/>
  <c r="AB2085" i="5"/>
  <c r="I2207" i="5"/>
  <c r="R2207" i="5"/>
  <c r="J2207" i="5"/>
  <c r="V2265" i="5"/>
  <c r="T2305" i="5"/>
  <c r="S2305" i="5"/>
  <c r="R2469" i="5"/>
  <c r="AB1778" i="5"/>
  <c r="J1973" i="5"/>
  <c r="H1973" i="5"/>
  <c r="T1984" i="5"/>
  <c r="AB1984" i="5"/>
  <c r="T2046" i="5"/>
  <c r="S2046" i="5"/>
  <c r="T2056" i="5"/>
  <c r="AB2056" i="5"/>
  <c r="S2056" i="5"/>
  <c r="R2324" i="5"/>
  <c r="E2324" i="5"/>
  <c r="X2324" i="5" s="1"/>
  <c r="R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E2245" i="5"/>
  <c r="X2245" i="5" s="1"/>
  <c r="I2273" i="5"/>
  <c r="H2273"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73" i="5"/>
  <c r="E73" i="5"/>
  <c r="X73" i="5" s="1"/>
  <c r="I73" i="5"/>
  <c r="R109" i="5"/>
  <c r="G133" i="5"/>
  <c r="R133" i="5"/>
  <c r="R169" i="5"/>
  <c r="G169" i="5"/>
  <c r="E169" i="5"/>
  <c r="X169" i="5" s="1"/>
  <c r="H195" i="5"/>
  <c r="E195" i="5"/>
  <c r="X195" i="5" s="1"/>
  <c r="R195" i="5"/>
  <c r="I195" i="5"/>
  <c r="J195" i="5"/>
  <c r="G195" i="5"/>
  <c r="H139" i="5"/>
  <c r="R139" i="5"/>
  <c r="J139" i="5"/>
  <c r="I139" i="5"/>
  <c r="E139" i="5"/>
  <c r="X139" i="5" s="1"/>
  <c r="E193" i="5"/>
  <c r="X193" i="5" s="1"/>
  <c r="H227" i="5"/>
  <c r="E227" i="5"/>
  <c r="X227" i="5" s="1"/>
  <c r="R227" i="5"/>
  <c r="J227" i="5"/>
  <c r="I227" i="5"/>
  <c r="H143" i="5"/>
  <c r="R143" i="5"/>
  <c r="J143" i="5"/>
  <c r="I143" i="5"/>
  <c r="G143" i="5"/>
  <c r="E143" i="5"/>
  <c r="X143" i="5" s="1"/>
  <c r="E177" i="5"/>
  <c r="X177" i="5" s="1"/>
  <c r="R177" i="5"/>
  <c r="H183" i="5"/>
  <c r="E183" i="5"/>
  <c r="X183" i="5" s="1"/>
  <c r="I183" i="5"/>
  <c r="R183" i="5"/>
  <c r="J183" i="5"/>
  <c r="G183" i="5"/>
  <c r="R241" i="5"/>
  <c r="E241" i="5"/>
  <c r="X241" i="5" s="1"/>
  <c r="H247" i="5"/>
  <c r="I247" i="5"/>
  <c r="E247" i="5"/>
  <c r="X247" i="5" s="1"/>
  <c r="R247" i="5"/>
  <c r="J247" i="5"/>
  <c r="H259" i="5"/>
  <c r="E259" i="5"/>
  <c r="X259" i="5" s="1"/>
  <c r="R259" i="5"/>
  <c r="G259" i="5"/>
  <c r="J259" i="5"/>
  <c r="I259" i="5"/>
  <c r="R173" i="5"/>
  <c r="R93" i="5"/>
  <c r="I93" i="5"/>
  <c r="E93" i="5"/>
  <c r="X93" i="5" s="1"/>
  <c r="H99" i="5"/>
  <c r="R99" i="5"/>
  <c r="J99" i="5"/>
  <c r="E99" i="5"/>
  <c r="X99" i="5" s="1"/>
  <c r="I99" i="5"/>
  <c r="H135" i="5"/>
  <c r="R135" i="5"/>
  <c r="J135" i="5"/>
  <c r="I135" i="5"/>
  <c r="G135" i="5"/>
  <c r="E135" i="5"/>
  <c r="X135" i="5" s="1"/>
  <c r="H159" i="5"/>
  <c r="E159" i="5"/>
  <c r="X159" i="5" s="1"/>
  <c r="R159" i="5"/>
  <c r="J159" i="5"/>
  <c r="I159" i="5"/>
  <c r="I373" i="5"/>
  <c r="R373" i="5"/>
  <c r="J373" i="5"/>
  <c r="H373" i="5"/>
  <c r="E373" i="5"/>
  <c r="X373" i="5" s="1"/>
  <c r="H83" i="5"/>
  <c r="R83" i="5"/>
  <c r="J83" i="5"/>
  <c r="I83" i="5"/>
  <c r="E83" i="5"/>
  <c r="X83" i="5" s="1"/>
  <c r="R77" i="5"/>
  <c r="I77" i="5"/>
  <c r="E77" i="5"/>
  <c r="X77" i="5" s="1"/>
  <c r="R89" i="5"/>
  <c r="E89" i="5"/>
  <c r="X89" i="5" s="1"/>
  <c r="I89" i="5"/>
  <c r="E129" i="5"/>
  <c r="X129" i="5" s="1"/>
  <c r="H199" i="5"/>
  <c r="R199" i="5"/>
  <c r="J199" i="5"/>
  <c r="I199" i="5"/>
  <c r="G199" i="5"/>
  <c r="E199" i="5"/>
  <c r="X199" i="5" s="1"/>
  <c r="H131" i="5"/>
  <c r="E131" i="5"/>
  <c r="X131" i="5" s="1"/>
  <c r="I131" i="5"/>
  <c r="R131" i="5"/>
  <c r="J131" i="5"/>
  <c r="G131" i="5"/>
  <c r="R105" i="5"/>
  <c r="G105" i="5"/>
  <c r="E105" i="5"/>
  <c r="X105" i="5" s="1"/>
  <c r="H119" i="5"/>
  <c r="I119" i="5"/>
  <c r="E119" i="5"/>
  <c r="X119" i="5" s="1"/>
  <c r="R119" i="5"/>
  <c r="J119" i="5"/>
  <c r="G119" i="5"/>
  <c r="G197" i="5"/>
  <c r="R197" i="5"/>
  <c r="H223" i="5"/>
  <c r="R223" i="5"/>
  <c r="J223" i="5"/>
  <c r="I223" i="5"/>
  <c r="E223" i="5"/>
  <c r="X223" i="5" s="1"/>
  <c r="R229" i="5"/>
  <c r="E229" i="5"/>
  <c r="X229" i="5" s="1"/>
  <c r="R337" i="5"/>
  <c r="J337" i="5"/>
  <c r="H337" i="5"/>
  <c r="E337" i="5"/>
  <c r="X337" i="5" s="1"/>
  <c r="E113" i="5"/>
  <c r="X113" i="5" s="1"/>
  <c r="R113" i="5"/>
  <c r="H155" i="5"/>
  <c r="R155" i="5"/>
  <c r="J155" i="5"/>
  <c r="I155" i="5"/>
  <c r="E155" i="5"/>
  <c r="X155" i="5" s="1"/>
  <c r="H203" i="5"/>
  <c r="R203" i="5"/>
  <c r="J203" i="5"/>
  <c r="I203" i="5"/>
  <c r="E203" i="5"/>
  <c r="X203" i="5" s="1"/>
  <c r="R249" i="5"/>
  <c r="E249" i="5"/>
  <c r="X249" i="5" s="1"/>
  <c r="I69" i="5"/>
  <c r="I85" i="5"/>
  <c r="R115" i="5"/>
  <c r="AB140" i="5"/>
  <c r="V151" i="5"/>
  <c r="AB156" i="5"/>
  <c r="AB160" i="5"/>
  <c r="V163" i="5"/>
  <c r="R179" i="5"/>
  <c r="AB204" i="5"/>
  <c r="AB211" i="5"/>
  <c r="V211" i="5"/>
  <c r="G211" i="5" s="1"/>
  <c r="S229" i="5"/>
  <c r="T229" i="5"/>
  <c r="R231" i="5"/>
  <c r="S254" i="5"/>
  <c r="T254" i="5"/>
  <c r="H267" i="5"/>
  <c r="R267" i="5"/>
  <c r="J267" i="5"/>
  <c r="S270" i="5"/>
  <c r="T270" i="5"/>
  <c r="R289" i="5"/>
  <c r="E289" i="5"/>
  <c r="X289" i="5" s="1"/>
  <c r="H295" i="5"/>
  <c r="E295" i="5"/>
  <c r="X295" i="5" s="1"/>
  <c r="R295" i="5"/>
  <c r="G321" i="5"/>
  <c r="J321" i="5"/>
  <c r="H321" i="5"/>
  <c r="E321" i="5"/>
  <c r="X321" i="5" s="1"/>
  <c r="V334" i="5"/>
  <c r="G334" i="5" s="1"/>
  <c r="S337" i="5"/>
  <c r="T337" i="5"/>
  <c r="I347" i="5"/>
  <c r="R360" i="5"/>
  <c r="E404" i="5"/>
  <c r="X404" i="5" s="1"/>
  <c r="R404" i="5"/>
  <c r="I404" i="5"/>
  <c r="I437" i="5"/>
  <c r="R437" i="5"/>
  <c r="J437" i="5"/>
  <c r="H437" i="5"/>
  <c r="E444" i="5"/>
  <c r="X444" i="5" s="1"/>
  <c r="R444" i="5"/>
  <c r="I444" i="5"/>
  <c r="H444" i="5"/>
  <c r="E448" i="5"/>
  <c r="X448" i="5" s="1"/>
  <c r="I448" i="5"/>
  <c r="H448" i="5"/>
  <c r="AB455" i="5"/>
  <c r="S455" i="5"/>
  <c r="T455" i="5"/>
  <c r="I457" i="5"/>
  <c r="R457" i="5"/>
  <c r="J457" i="5"/>
  <c r="E457" i="5"/>
  <c r="X457" i="5" s="1"/>
  <c r="J492" i="5"/>
  <c r="H492" i="5"/>
  <c r="R492" i="5"/>
  <c r="G492" i="5"/>
  <c r="E548" i="5"/>
  <c r="X548" i="5" s="1"/>
  <c r="J548" i="5"/>
  <c r="H548" i="5"/>
  <c r="V600" i="5"/>
  <c r="G600" i="5" s="1"/>
  <c r="R693" i="5"/>
  <c r="J693" i="5"/>
  <c r="H693" i="5"/>
  <c r="R699" i="5"/>
  <c r="H699" i="5"/>
  <c r="R704" i="5"/>
  <c r="H704"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E329" i="5"/>
  <c r="X329" i="5" s="1"/>
  <c r="T339" i="5"/>
  <c r="S339" i="5"/>
  <c r="T358" i="5"/>
  <c r="S358" i="5"/>
  <c r="AB363" i="5"/>
  <c r="T363" i="5"/>
  <c r="S363" i="5"/>
  <c r="I369" i="5"/>
  <c r="J369" i="5"/>
  <c r="H369" i="5"/>
  <c r="E369" i="5"/>
  <c r="X369" i="5" s="1"/>
  <c r="I389" i="5"/>
  <c r="R389" i="5"/>
  <c r="J389" i="5"/>
  <c r="H389" i="5"/>
  <c r="E389" i="5"/>
  <c r="X389" i="5" s="1"/>
  <c r="T398" i="5"/>
  <c r="S398" i="5"/>
  <c r="H404" i="5"/>
  <c r="I421" i="5"/>
  <c r="R421" i="5"/>
  <c r="J421" i="5"/>
  <c r="H421" i="5"/>
  <c r="E428" i="5"/>
  <c r="X428" i="5" s="1"/>
  <c r="R428" i="5"/>
  <c r="I428" i="5"/>
  <c r="H428" i="5"/>
  <c r="E432" i="5"/>
  <c r="X432" i="5" s="1"/>
  <c r="I432" i="5"/>
  <c r="H432" i="5"/>
  <c r="V435" i="5"/>
  <c r="G435" i="5" s="1"/>
  <c r="E620" i="5"/>
  <c r="X620" i="5" s="1"/>
  <c r="R620" i="5"/>
  <c r="J620" i="5"/>
  <c r="G620" i="5"/>
  <c r="AB307" i="5"/>
  <c r="T307" i="5"/>
  <c r="I341" i="5"/>
  <c r="R341" i="5"/>
  <c r="J341" i="5"/>
  <c r="H341" i="5"/>
  <c r="I397" i="5"/>
  <c r="R397" i="5"/>
  <c r="J397" i="5"/>
  <c r="H397" i="5"/>
  <c r="E397" i="5"/>
  <c r="X397" i="5" s="1"/>
  <c r="V411" i="5"/>
  <c r="G411" i="5" s="1"/>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E299" i="5"/>
  <c r="X299" i="5" s="1"/>
  <c r="S307" i="5"/>
  <c r="AB315" i="5"/>
  <c r="T315" i="5"/>
  <c r="G325" i="5"/>
  <c r="R325" i="5"/>
  <c r="J325" i="5"/>
  <c r="H325" i="5"/>
  <c r="AB330" i="5"/>
  <c r="S330" i="5"/>
  <c r="T342" i="5"/>
  <c r="S342" i="5"/>
  <c r="I348" i="5"/>
  <c r="R348" i="5"/>
  <c r="H348" i="5"/>
  <c r="I353" i="5"/>
  <c r="R353" i="5"/>
  <c r="J353" i="5"/>
  <c r="H353" i="5"/>
  <c r="R356" i="5"/>
  <c r="I356" i="5"/>
  <c r="T370" i="5"/>
  <c r="S370" i="5"/>
  <c r="T374" i="5"/>
  <c r="S374" i="5"/>
  <c r="S378" i="5"/>
  <c r="I380" i="5"/>
  <c r="R380" i="5"/>
  <c r="T390" i="5"/>
  <c r="S390" i="5"/>
  <c r="AB395" i="5"/>
  <c r="T395" i="5"/>
  <c r="S395" i="5"/>
  <c r="E400" i="5"/>
  <c r="X400" i="5" s="1"/>
  <c r="H400" i="5"/>
  <c r="I409" i="5"/>
  <c r="J409" i="5"/>
  <c r="H409" i="5"/>
  <c r="E409" i="5"/>
  <c r="X409" i="5" s="1"/>
  <c r="E421" i="5"/>
  <c r="X421" i="5" s="1"/>
  <c r="I445" i="5"/>
  <c r="R445" i="5"/>
  <c r="J445" i="5"/>
  <c r="H445" i="5"/>
  <c r="T477" i="5"/>
  <c r="S477" i="5"/>
  <c r="R516" i="5"/>
  <c r="H516" i="5"/>
  <c r="R532" i="5"/>
  <c r="H532" i="5"/>
  <c r="T565" i="5"/>
  <c r="S565" i="5"/>
  <c r="E660" i="5"/>
  <c r="X660" i="5" s="1"/>
  <c r="R660" i="5"/>
  <c r="AB867" i="5"/>
  <c r="V867" i="5"/>
  <c r="J867" i="5" s="1"/>
  <c r="T1003" i="5"/>
  <c r="S1003" i="5"/>
  <c r="AB1003" i="5"/>
  <c r="H219" i="5"/>
  <c r="I219" i="5"/>
  <c r="E219" i="5"/>
  <c r="X219" i="5" s="1"/>
  <c r="S290" i="5"/>
  <c r="AB290" i="5"/>
  <c r="T290" i="5"/>
  <c r="I349" i="5"/>
  <c r="J349" i="5"/>
  <c r="H349" i="5"/>
  <c r="E349" i="5"/>
  <c r="X349" i="5" s="1"/>
  <c r="I381" i="5"/>
  <c r="J381" i="5"/>
  <c r="H381" i="5"/>
  <c r="E381" i="5"/>
  <c r="X381" i="5" s="1"/>
  <c r="E408" i="5"/>
  <c r="X408" i="5" s="1"/>
  <c r="I408" i="5"/>
  <c r="H408" i="5"/>
  <c r="I425" i="5"/>
  <c r="J425" i="5"/>
  <c r="H425" i="5"/>
  <c r="E425" i="5"/>
  <c r="X425" i="5" s="1"/>
  <c r="E70" i="5"/>
  <c r="X70" i="5" s="1"/>
  <c r="G72" i="5"/>
  <c r="R79" i="5"/>
  <c r="H82" i="5"/>
  <c r="E86" i="5"/>
  <c r="X86" i="5" s="1"/>
  <c r="G88" i="5"/>
  <c r="R95" i="5"/>
  <c r="H98" i="5"/>
  <c r="E103" i="5"/>
  <c r="X103" i="5" s="1"/>
  <c r="AB108" i="5"/>
  <c r="E111" i="5"/>
  <c r="X111" i="5" s="1"/>
  <c r="AB124" i="5"/>
  <c r="AB128" i="5"/>
  <c r="T134" i="5"/>
  <c r="E137" i="5"/>
  <c r="X137" i="5" s="1"/>
  <c r="T142" i="5"/>
  <c r="AB146" i="5"/>
  <c r="R147" i="5"/>
  <c r="G154" i="5"/>
  <c r="G157" i="5"/>
  <c r="G162" i="5"/>
  <c r="E166" i="5"/>
  <c r="X166" i="5" s="1"/>
  <c r="E167" i="5"/>
  <c r="X167" i="5" s="1"/>
  <c r="AB172" i="5"/>
  <c r="E175" i="5"/>
  <c r="X175" i="5" s="1"/>
  <c r="AB188" i="5"/>
  <c r="AB192" i="5"/>
  <c r="T198" i="5"/>
  <c r="AB206" i="5"/>
  <c r="AB214" i="5"/>
  <c r="T217" i="5"/>
  <c r="S226" i="5"/>
  <c r="AB226" i="5"/>
  <c r="E231" i="5"/>
  <c r="X231" i="5" s="1"/>
  <c r="T241" i="5"/>
  <c r="T249" i="5"/>
  <c r="E253" i="5"/>
  <c r="X253" i="5" s="1"/>
  <c r="G258" i="5"/>
  <c r="V261" i="5"/>
  <c r="G269" i="5"/>
  <c r="H271" i="5"/>
  <c r="J271" i="5"/>
  <c r="I271" i="5"/>
  <c r="R273" i="5"/>
  <c r="E273" i="5"/>
  <c r="X273" i="5" s="1"/>
  <c r="T277" i="5"/>
  <c r="R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V419" i="5"/>
  <c r="G419" i="5" s="1"/>
  <c r="I433" i="5"/>
  <c r="J433" i="5"/>
  <c r="H433" i="5"/>
  <c r="E433" i="5"/>
  <c r="X433" i="5" s="1"/>
  <c r="E445" i="5"/>
  <c r="X445" i="5" s="1"/>
  <c r="I449" i="5"/>
  <c r="R449" i="5"/>
  <c r="J449" i="5"/>
  <c r="H449" i="5"/>
  <c r="E449" i="5"/>
  <c r="X449" i="5" s="1"/>
  <c r="S471" i="5"/>
  <c r="AB471" i="5"/>
  <c r="T471" i="5"/>
  <c r="AB477" i="5"/>
  <c r="T529" i="5"/>
  <c r="S529" i="5"/>
  <c r="AB529" i="5"/>
  <c r="R606" i="5"/>
  <c r="J642" i="5"/>
  <c r="R642" i="5"/>
  <c r="G642" i="5"/>
  <c r="H844" i="5"/>
  <c r="J844" i="5"/>
  <c r="S266" i="5"/>
  <c r="AB266" i="5"/>
  <c r="T266" i="5"/>
  <c r="V287" i="5"/>
  <c r="G287" i="5" s="1"/>
  <c r="I98" i="5"/>
  <c r="AB134" i="5"/>
  <c r="T138" i="5"/>
  <c r="AB142" i="5"/>
  <c r="E145" i="5"/>
  <c r="X145" i="5" s="1"/>
  <c r="T154" i="5"/>
  <c r="T158" i="5"/>
  <c r="E161" i="5"/>
  <c r="X161" i="5" s="1"/>
  <c r="AB198" i="5"/>
  <c r="T202" i="5"/>
  <c r="T222" i="5"/>
  <c r="E255" i="5"/>
  <c r="X255" i="5" s="1"/>
  <c r="T258" i="5"/>
  <c r="E267" i="5"/>
  <c r="X267" i="5" s="1"/>
  <c r="H283" i="5"/>
  <c r="J283" i="5"/>
  <c r="I283" i="5"/>
  <c r="E283" i="5"/>
  <c r="X283" i="5" s="1"/>
  <c r="AB306" i="5"/>
  <c r="S306" i="5"/>
  <c r="AB323" i="5"/>
  <c r="T323" i="5"/>
  <c r="I345" i="5"/>
  <c r="R345" i="5"/>
  <c r="J345" i="5"/>
  <c r="H345" i="5"/>
  <c r="G347" i="5"/>
  <c r="S349" i="5"/>
  <c r="AB349" i="5"/>
  <c r="S381" i="5"/>
  <c r="AB381" i="5"/>
  <c r="I385" i="5"/>
  <c r="R385" i="5"/>
  <c r="J385" i="5"/>
  <c r="H385" i="5"/>
  <c r="E385" i="5"/>
  <c r="X385" i="5" s="1"/>
  <c r="V403" i="5"/>
  <c r="G403" i="5" s="1"/>
  <c r="I429" i="5"/>
  <c r="R429" i="5"/>
  <c r="J429" i="5"/>
  <c r="H429" i="5"/>
  <c r="E436" i="5"/>
  <c r="X436" i="5" s="1"/>
  <c r="R436" i="5"/>
  <c r="I436" i="5"/>
  <c r="H436" i="5"/>
  <c r="E440" i="5"/>
  <c r="X440" i="5" s="1"/>
  <c r="I440" i="5"/>
  <c r="H440" i="5"/>
  <c r="V443" i="5"/>
  <c r="E456" i="5"/>
  <c r="X456" i="5" s="1"/>
  <c r="R456" i="5"/>
  <c r="I456" i="5"/>
  <c r="H456" i="5"/>
  <c r="R760" i="5"/>
  <c r="I760" i="5"/>
  <c r="E760" i="5"/>
  <c r="X760" i="5" s="1"/>
  <c r="G317" i="5"/>
  <c r="R317" i="5"/>
  <c r="J317" i="5"/>
  <c r="H317" i="5"/>
  <c r="T367" i="5"/>
  <c r="S367" i="5"/>
  <c r="S72" i="5"/>
  <c r="E81" i="5"/>
  <c r="X81" i="5" s="1"/>
  <c r="I82" i="5"/>
  <c r="S88" i="5"/>
  <c r="G76" i="5"/>
  <c r="I81" i="5"/>
  <c r="G92" i="5"/>
  <c r="I97" i="5"/>
  <c r="E110" i="5"/>
  <c r="X110" i="5" s="1"/>
  <c r="I115" i="5"/>
  <c r="AB138" i="5"/>
  <c r="G145" i="5"/>
  <c r="AB154" i="5"/>
  <c r="AB158" i="5"/>
  <c r="T162" i="5"/>
  <c r="E174" i="5"/>
  <c r="X174" i="5" s="1"/>
  <c r="I179" i="5"/>
  <c r="AB202" i="5"/>
  <c r="T210" i="5"/>
  <c r="T213" i="5"/>
  <c r="G219" i="5"/>
  <c r="AB223" i="5"/>
  <c r="I231" i="5"/>
  <c r="E233" i="5"/>
  <c r="X233" i="5" s="1"/>
  <c r="G235" i="5"/>
  <c r="S237" i="5"/>
  <c r="T237" i="5"/>
  <c r="AB238" i="5"/>
  <c r="H239" i="5"/>
  <c r="J239" i="5"/>
  <c r="E245" i="5"/>
  <c r="X245" i="5" s="1"/>
  <c r="AB246" i="5"/>
  <c r="T253" i="5"/>
  <c r="R257" i="5"/>
  <c r="AB259" i="5"/>
  <c r="G267" i="5"/>
  <c r="S274" i="5"/>
  <c r="AB274" i="5"/>
  <c r="T274" i="5"/>
  <c r="H275" i="5"/>
  <c r="E275" i="5"/>
  <c r="X275" i="5" s="1"/>
  <c r="R275" i="5"/>
  <c r="J275" i="5"/>
  <c r="S289" i="5"/>
  <c r="T289" i="5"/>
  <c r="G313" i="5"/>
  <c r="J313" i="5"/>
  <c r="H313" i="5"/>
  <c r="E313" i="5"/>
  <c r="X313" i="5" s="1"/>
  <c r="R333" i="5"/>
  <c r="J333" i="5"/>
  <c r="H333" i="5"/>
  <c r="E333" i="5"/>
  <c r="X333" i="5" s="1"/>
  <c r="S341" i="5"/>
  <c r="T341" i="5"/>
  <c r="E345" i="5"/>
  <c r="X345" i="5" s="1"/>
  <c r="I357" i="5"/>
  <c r="R357" i="5"/>
  <c r="J357" i="5"/>
  <c r="H357" i="5"/>
  <c r="R364" i="5"/>
  <c r="R368" i="5"/>
  <c r="T386" i="5"/>
  <c r="S386" i="5"/>
  <c r="E396" i="5"/>
  <c r="X396" i="5" s="1"/>
  <c r="R396" i="5"/>
  <c r="I396" i="5"/>
  <c r="H396" i="5"/>
  <c r="I417" i="5"/>
  <c r="J417" i="5"/>
  <c r="H417" i="5"/>
  <c r="E417" i="5"/>
  <c r="X417" i="5" s="1"/>
  <c r="E429" i="5"/>
  <c r="X429" i="5" s="1"/>
  <c r="E463" i="5"/>
  <c r="X463" i="5" s="1"/>
  <c r="T475" i="5"/>
  <c r="S475" i="5"/>
  <c r="E511" i="5"/>
  <c r="X511" i="5" s="1"/>
  <c r="H511" i="5"/>
  <c r="H523" i="5"/>
  <c r="E523" i="5"/>
  <c r="X523" i="5" s="1"/>
  <c r="R566" i="5"/>
  <c r="V602" i="5"/>
  <c r="G602" i="5" s="1"/>
  <c r="J638" i="5"/>
  <c r="R638" i="5"/>
  <c r="G638" i="5"/>
  <c r="I726" i="5"/>
  <c r="E726" i="5"/>
  <c r="X726" i="5" s="1"/>
  <c r="I742" i="5"/>
  <c r="E742" i="5"/>
  <c r="X742" i="5" s="1"/>
  <c r="AB322" i="5"/>
  <c r="S322"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AB247" i="5"/>
  <c r="V251" i="5"/>
  <c r="G255" i="5"/>
  <c r="H263" i="5"/>
  <c r="I263" i="5"/>
  <c r="T265" i="5"/>
  <c r="I267" i="5"/>
  <c r="R269" i="5"/>
  <c r="G289" i="5"/>
  <c r="V297" i="5"/>
  <c r="G297" i="5" s="1"/>
  <c r="G309" i="5"/>
  <c r="R309" i="5"/>
  <c r="J309" i="5"/>
  <c r="H309" i="5"/>
  <c r="AB314" i="5"/>
  <c r="S314" i="5"/>
  <c r="R321" i="5"/>
  <c r="AB331" i="5"/>
  <c r="T331" i="5"/>
  <c r="T334" i="5"/>
  <c r="S334" i="5"/>
  <c r="R349" i="5"/>
  <c r="I377" i="5"/>
  <c r="R377" i="5"/>
  <c r="J377" i="5"/>
  <c r="H377" i="5"/>
  <c r="R381" i="5"/>
  <c r="E388" i="5"/>
  <c r="X388" i="5" s="1"/>
  <c r="R388" i="5"/>
  <c r="I388" i="5"/>
  <c r="H388" i="5"/>
  <c r="I401" i="5"/>
  <c r="H401" i="5"/>
  <c r="E401" i="5"/>
  <c r="X401" i="5" s="1"/>
  <c r="I413" i="5"/>
  <c r="R413" i="5"/>
  <c r="J413" i="5"/>
  <c r="H413" i="5"/>
  <c r="E420" i="5"/>
  <c r="X420" i="5" s="1"/>
  <c r="R420" i="5"/>
  <c r="I420" i="5"/>
  <c r="H420" i="5"/>
  <c r="E424" i="5"/>
  <c r="X424" i="5" s="1"/>
  <c r="I424" i="5"/>
  <c r="H424" i="5"/>
  <c r="V427" i="5"/>
  <c r="G427" i="5" s="1"/>
  <c r="I441" i="5"/>
  <c r="J441" i="5"/>
  <c r="H441" i="5"/>
  <c r="E441" i="5"/>
  <c r="X441" i="5" s="1"/>
  <c r="R448" i="5"/>
  <c r="AB545" i="5"/>
  <c r="T545" i="5"/>
  <c r="S545" i="5"/>
  <c r="J508" i="5"/>
  <c r="G508" i="5"/>
  <c r="J540" i="5"/>
  <c r="G540" i="5"/>
  <c r="R544" i="5"/>
  <c r="J544" i="5"/>
  <c r="H544" i="5"/>
  <c r="T547" i="5"/>
  <c r="S547" i="5"/>
  <c r="E564" i="5"/>
  <c r="X564" i="5" s="1"/>
  <c r="R564" i="5"/>
  <c r="T573" i="5"/>
  <c r="S573" i="5"/>
  <c r="AB611" i="5"/>
  <c r="T611" i="5"/>
  <c r="AB623" i="5"/>
  <c r="S623" i="5"/>
  <c r="T655" i="5"/>
  <c r="S655" i="5"/>
  <c r="I666" i="5"/>
  <c r="R666" i="5"/>
  <c r="J666" i="5"/>
  <c r="E666" i="5"/>
  <c r="X666" i="5" s="1"/>
  <c r="G699" i="5"/>
  <c r="S704" i="5"/>
  <c r="AB704" i="5"/>
  <c r="T704" i="5"/>
  <c r="V717" i="5"/>
  <c r="G717" i="5" s="1"/>
  <c r="I734" i="5"/>
  <c r="J734" i="5"/>
  <c r="E734" i="5"/>
  <c r="X734" i="5" s="1"/>
  <c r="AB752" i="5"/>
  <c r="V752" i="5"/>
  <c r="AB849" i="5"/>
  <c r="T849" i="5"/>
  <c r="S849" i="5"/>
  <c r="H1006" i="5"/>
  <c r="E1006" i="5"/>
  <c r="X1006" i="5" s="1"/>
  <c r="R1408" i="5"/>
  <c r="J1408" i="5"/>
  <c r="I1414" i="5"/>
  <c r="R1414" i="5"/>
  <c r="H1414" i="5"/>
  <c r="R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H563" i="5"/>
  <c r="E563" i="5"/>
  <c r="X563" i="5" s="1"/>
  <c r="S569" i="5"/>
  <c r="AB571" i="5"/>
  <c r="S611" i="5"/>
  <c r="T623" i="5"/>
  <c r="R626" i="5"/>
  <c r="G628" i="5"/>
  <c r="I658" i="5"/>
  <c r="R658" i="5"/>
  <c r="J658" i="5"/>
  <c r="AB661" i="5"/>
  <c r="T661" i="5"/>
  <c r="V664" i="5"/>
  <c r="G664" i="5" s="1"/>
  <c r="R683" i="5"/>
  <c r="H683" i="5"/>
  <c r="G683" i="5"/>
  <c r="S724" i="5"/>
  <c r="AB724" i="5"/>
  <c r="T724" i="5"/>
  <c r="H770" i="5"/>
  <c r="E770" i="5"/>
  <c r="X770" i="5" s="1"/>
  <c r="J770" i="5"/>
  <c r="I770" i="5"/>
  <c r="R901" i="5"/>
  <c r="J901" i="5"/>
  <c r="T932" i="5"/>
  <c r="S932" i="5"/>
  <c r="AB295" i="5"/>
  <c r="AB302" i="5"/>
  <c r="AB355" i="5"/>
  <c r="AB379" i="5"/>
  <c r="S403" i="5"/>
  <c r="AB407" i="5"/>
  <c r="AB415" i="5"/>
  <c r="AB423" i="5"/>
  <c r="AB424" i="5"/>
  <c r="AB431" i="5"/>
  <c r="AB432" i="5"/>
  <c r="AB439" i="5"/>
  <c r="AB440" i="5"/>
  <c r="AB447" i="5"/>
  <c r="AB448" i="5"/>
  <c r="R452" i="5"/>
  <c r="AB461" i="5"/>
  <c r="S479" i="5"/>
  <c r="I487" i="5"/>
  <c r="H507" i="5"/>
  <c r="E507" i="5"/>
  <c r="X507" i="5" s="1"/>
  <c r="T533" i="5"/>
  <c r="S533" i="5"/>
  <c r="H539" i="5"/>
  <c r="E539" i="5"/>
  <c r="X539" i="5" s="1"/>
  <c r="H547" i="5"/>
  <c r="I551" i="5"/>
  <c r="H551" i="5"/>
  <c r="E551" i="5"/>
  <c r="X551" i="5" s="1"/>
  <c r="E552" i="5"/>
  <c r="X552" i="5" s="1"/>
  <c r="G552" i="5"/>
  <c r="R552" i="5"/>
  <c r="T555" i="5"/>
  <c r="S555" i="5"/>
  <c r="E560" i="5"/>
  <c r="X560" i="5" s="1"/>
  <c r="R560" i="5"/>
  <c r="J560" i="5"/>
  <c r="H560" i="5"/>
  <c r="AB563" i="5"/>
  <c r="G582" i="5"/>
  <c r="R582" i="5"/>
  <c r="E628" i="5"/>
  <c r="X628" i="5" s="1"/>
  <c r="R628" i="5"/>
  <c r="J628" i="5"/>
  <c r="AB631" i="5"/>
  <c r="V670" i="5"/>
  <c r="G670" i="5" s="1"/>
  <c r="I694" i="5"/>
  <c r="J694" i="5"/>
  <c r="E694" i="5"/>
  <c r="X694" i="5" s="1"/>
  <c r="J724" i="5"/>
  <c r="I724" i="5"/>
  <c r="R831" i="5"/>
  <c r="H831" i="5"/>
  <c r="S411" i="5"/>
  <c r="S419" i="5"/>
  <c r="S427" i="5"/>
  <c r="S435" i="5"/>
  <c r="S443" i="5"/>
  <c r="I453" i="5"/>
  <c r="E453" i="5"/>
  <c r="X453" i="5" s="1"/>
  <c r="S462" i="5"/>
  <c r="T462" i="5"/>
  <c r="H512" i="5"/>
  <c r="R512" i="5"/>
  <c r="V524" i="5"/>
  <c r="G524" i="5" s="1"/>
  <c r="R598" i="5"/>
  <c r="T605" i="5"/>
  <c r="S605" i="5"/>
  <c r="R618" i="5"/>
  <c r="G618" i="5"/>
  <c r="V650" i="5"/>
  <c r="G650" i="5" s="1"/>
  <c r="R691" i="5"/>
  <c r="H691" i="5"/>
  <c r="V814" i="5"/>
  <c r="H814" i="5" s="1"/>
  <c r="E828" i="5"/>
  <c r="X828" i="5" s="1"/>
  <c r="J828" i="5"/>
  <c r="H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E636" i="5"/>
  <c r="X636" i="5" s="1"/>
  <c r="R636" i="5"/>
  <c r="J636" i="5"/>
  <c r="V648" i="5"/>
  <c r="G648" i="5" s="1"/>
  <c r="AB651" i="5"/>
  <c r="S651" i="5"/>
  <c r="AB677" i="5"/>
  <c r="T677" i="5"/>
  <c r="T698" i="5"/>
  <c r="S698" i="5"/>
  <c r="S716" i="5"/>
  <c r="AB716" i="5"/>
  <c r="T716" i="5"/>
  <c r="J736" i="5"/>
  <c r="I736" i="5"/>
  <c r="E736" i="5"/>
  <c r="X736" i="5" s="1"/>
  <c r="S746" i="5"/>
  <c r="T746" i="5"/>
  <c r="R776" i="5"/>
  <c r="I776" i="5"/>
  <c r="E776" i="5"/>
  <c r="X776" i="5" s="1"/>
  <c r="H790" i="5"/>
  <c r="E790" i="5"/>
  <c r="X790" i="5" s="1"/>
  <c r="J790" i="5"/>
  <c r="I790" i="5"/>
  <c r="R933" i="5"/>
  <c r="J933" i="5"/>
  <c r="T955" i="5"/>
  <c r="AB955" i="5"/>
  <c r="S955" i="5"/>
  <c r="T962" i="5"/>
  <c r="S962" i="5"/>
  <c r="AB967" i="5"/>
  <c r="V967" i="5"/>
  <c r="J967" i="5" s="1"/>
  <c r="E1018" i="5"/>
  <c r="X1018" i="5" s="1"/>
  <c r="H1018" i="5"/>
  <c r="E1114" i="5"/>
  <c r="X1114" i="5" s="1"/>
  <c r="H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H495" i="5"/>
  <c r="E495" i="5"/>
  <c r="X495" i="5" s="1"/>
  <c r="V496" i="5"/>
  <c r="G496" i="5" s="1"/>
  <c r="AB504" i="5"/>
  <c r="H508" i="5"/>
  <c r="T511" i="5"/>
  <c r="S511" i="5"/>
  <c r="J512" i="5"/>
  <c r="T523" i="5"/>
  <c r="S523" i="5"/>
  <c r="T531" i="5"/>
  <c r="S531" i="5"/>
  <c r="H540" i="5"/>
  <c r="AB559" i="5"/>
  <c r="G564" i="5"/>
  <c r="T579" i="5"/>
  <c r="S579" i="5"/>
  <c r="S583" i="5"/>
  <c r="S591" i="5"/>
  <c r="R614" i="5"/>
  <c r="G614" i="5"/>
  <c r="AB619" i="5"/>
  <c r="T619" i="5"/>
  <c r="S619" i="5"/>
  <c r="E624" i="5"/>
  <c r="X624" i="5" s="1"/>
  <c r="R624" i="5"/>
  <c r="J624" i="5"/>
  <c r="V634" i="5"/>
  <c r="G634" i="5" s="1"/>
  <c r="R692" i="5"/>
  <c r="J692" i="5"/>
  <c r="I692" i="5"/>
  <c r="E692" i="5"/>
  <c r="X692" i="5" s="1"/>
  <c r="J708" i="5"/>
  <c r="I708" i="5"/>
  <c r="J716" i="5"/>
  <c r="I716" i="5"/>
  <c r="J720" i="5"/>
  <c r="I720" i="5"/>
  <c r="E720" i="5"/>
  <c r="X720" i="5" s="1"/>
  <c r="J728" i="5"/>
  <c r="E728" i="5"/>
  <c r="X728" i="5" s="1"/>
  <c r="T749" i="5"/>
  <c r="AB749" i="5"/>
  <c r="AB757" i="5"/>
  <c r="S762" i="5"/>
  <c r="T762" i="5"/>
  <c r="S813" i="5"/>
  <c r="AB813" i="5"/>
  <c r="T813" i="5"/>
  <c r="V829" i="5"/>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R572" i="5"/>
  <c r="G606" i="5"/>
  <c r="R610" i="5"/>
  <c r="G610" i="5"/>
  <c r="R622" i="5"/>
  <c r="V632" i="5"/>
  <c r="H632" i="5" s="1"/>
  <c r="AB635" i="5"/>
  <c r="S635" i="5"/>
  <c r="I654" i="5"/>
  <c r="R654" i="5"/>
  <c r="J654" i="5"/>
  <c r="E654" i="5"/>
  <c r="X654" i="5" s="1"/>
  <c r="G666" i="5"/>
  <c r="V757" i="5"/>
  <c r="H757" i="5" s="1"/>
  <c r="V767" i="5"/>
  <c r="R767" i="5" s="1"/>
  <c r="T821" i="5"/>
  <c r="S821" i="5"/>
  <c r="J826" i="5"/>
  <c r="I826" i="5"/>
  <c r="E1059" i="5"/>
  <c r="X1059" i="5" s="1"/>
  <c r="J1059" i="5"/>
  <c r="H1059" i="5"/>
  <c r="H1062" i="5"/>
  <c r="E1062" i="5"/>
  <c r="X1062" i="5" s="1"/>
  <c r="H1070" i="5"/>
  <c r="E1070" i="5"/>
  <c r="X1070" i="5" s="1"/>
  <c r="AB645" i="5"/>
  <c r="J652" i="5"/>
  <c r="AB655" i="5"/>
  <c r="I668" i="5"/>
  <c r="S679" i="5"/>
  <c r="J744" i="5"/>
  <c r="AB746" i="5"/>
  <c r="V749" i="5"/>
  <c r="G749" i="5" s="1"/>
  <c r="H758" i="5"/>
  <c r="E758" i="5"/>
  <c r="X758" i="5" s="1"/>
  <c r="AB762" i="5"/>
  <c r="R772" i="5"/>
  <c r="E772" i="5"/>
  <c r="X772" i="5" s="1"/>
  <c r="H798" i="5"/>
  <c r="I798" i="5"/>
  <c r="R800" i="5"/>
  <c r="T807" i="5"/>
  <c r="AB807" i="5"/>
  <c r="V817" i="5"/>
  <c r="G817" i="5" s="1"/>
  <c r="T839" i="5"/>
  <c r="AB839" i="5"/>
  <c r="S839" i="5"/>
  <c r="T843" i="5"/>
  <c r="AB843" i="5"/>
  <c r="T854" i="5"/>
  <c r="S854" i="5"/>
  <c r="H862" i="5"/>
  <c r="J862" i="5"/>
  <c r="E862" i="5"/>
  <c r="X862" i="5" s="1"/>
  <c r="T870" i="5"/>
  <c r="S870" i="5"/>
  <c r="AB891" i="5"/>
  <c r="V891" i="5"/>
  <c r="J891" i="5" s="1"/>
  <c r="T900" i="5"/>
  <c r="S900" i="5"/>
  <c r="R913" i="5"/>
  <c r="J939" i="5"/>
  <c r="H939" i="5"/>
  <c r="J948" i="5"/>
  <c r="H948" i="5"/>
  <c r="V971" i="5"/>
  <c r="J971" i="5" s="1"/>
  <c r="T983" i="5"/>
  <c r="S983" i="5"/>
  <c r="V1003" i="5"/>
  <c r="G1003" i="5" s="1"/>
  <c r="T1023" i="5"/>
  <c r="S1023" i="5"/>
  <c r="H1038" i="5"/>
  <c r="E1038" i="5"/>
  <c r="X1038" i="5" s="1"/>
  <c r="E1043" i="5"/>
  <c r="X1043" i="5" s="1"/>
  <c r="J1043" i="5"/>
  <c r="H1043" i="5"/>
  <c r="G1043" i="5"/>
  <c r="AB1046" i="5"/>
  <c r="T1046" i="5"/>
  <c r="S1046" i="5"/>
  <c r="H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AB852" i="5"/>
  <c r="V852" i="5"/>
  <c r="I852" i="5" s="1"/>
  <c r="H865" i="5"/>
  <c r="T868" i="5"/>
  <c r="S868" i="5"/>
  <c r="AB885" i="5"/>
  <c r="T930" i="5"/>
  <c r="S930" i="5"/>
  <c r="J934" i="5"/>
  <c r="E934" i="5"/>
  <c r="X934" i="5" s="1"/>
  <c r="G939" i="5"/>
  <c r="T943" i="5"/>
  <c r="S943" i="5"/>
  <c r="T951" i="5"/>
  <c r="S951" i="5"/>
  <c r="T958" i="5"/>
  <c r="S958" i="5"/>
  <c r="H978" i="5"/>
  <c r="V983" i="5"/>
  <c r="G983" i="5" s="1"/>
  <c r="E990" i="5"/>
  <c r="X990" i="5" s="1"/>
  <c r="R1009" i="5"/>
  <c r="T1027" i="5"/>
  <c r="S1027" i="5"/>
  <c r="E1034" i="5"/>
  <c r="X1034" i="5" s="1"/>
  <c r="H1034" i="5"/>
  <c r="H1046" i="5"/>
  <c r="E1046" i="5"/>
  <c r="X1046" i="5" s="1"/>
  <c r="G1063" i="5"/>
  <c r="E1091" i="5"/>
  <c r="X1091" i="5" s="1"/>
  <c r="H1091" i="5"/>
  <c r="J1091" i="5"/>
  <c r="H1118" i="5"/>
  <c r="R1132" i="5"/>
  <c r="E1132" i="5"/>
  <c r="X1132" i="5" s="1"/>
  <c r="J1185" i="5"/>
  <c r="E1185" i="5"/>
  <c r="X1185" i="5" s="1"/>
  <c r="AB679" i="5"/>
  <c r="T770" i="5"/>
  <c r="S770" i="5"/>
  <c r="V775" i="5"/>
  <c r="G775" i="5" s="1"/>
  <c r="H782" i="5"/>
  <c r="I782" i="5"/>
  <c r="R784" i="5"/>
  <c r="T790" i="5"/>
  <c r="S790" i="5"/>
  <c r="V799" i="5"/>
  <c r="G799" i="5" s="1"/>
  <c r="H802" i="5"/>
  <c r="J802" i="5"/>
  <c r="R804" i="5"/>
  <c r="E804" i="5"/>
  <c r="X804" i="5" s="1"/>
  <c r="I812" i="5"/>
  <c r="E812" i="5"/>
  <c r="X812" i="5" s="1"/>
  <c r="R812" i="5"/>
  <c r="T815" i="5"/>
  <c r="S815" i="5"/>
  <c r="T837" i="5"/>
  <c r="S837" i="5"/>
  <c r="S840" i="5"/>
  <c r="AB840" i="5"/>
  <c r="T840" i="5"/>
  <c r="H878" i="5"/>
  <c r="E878" i="5"/>
  <c r="X878" i="5" s="1"/>
  <c r="R885" i="5"/>
  <c r="J885" i="5"/>
  <c r="T935" i="5"/>
  <c r="AB935" i="5"/>
  <c r="S935" i="5"/>
  <c r="R953" i="5"/>
  <c r="T1004" i="5"/>
  <c r="S1004" i="5"/>
  <c r="AB1010" i="5"/>
  <c r="T1010" i="5"/>
  <c r="S1010" i="5"/>
  <c r="E1023" i="5"/>
  <c r="X1023" i="5" s="1"/>
  <c r="J1023" i="5"/>
  <c r="H1023" i="5"/>
  <c r="G1023" i="5"/>
  <c r="R1025" i="5"/>
  <c r="V1138" i="5"/>
  <c r="G1138" i="5" s="1"/>
  <c r="R1201" i="5"/>
  <c r="I1201" i="5"/>
  <c r="G1201" i="5"/>
  <c r="E1201" i="5"/>
  <c r="X1201" i="5" s="1"/>
  <c r="AB605" i="5"/>
  <c r="G654" i="5"/>
  <c r="AB663" i="5"/>
  <c r="S681" i="5"/>
  <c r="J685" i="5"/>
  <c r="AB695" i="5"/>
  <c r="AB726" i="5"/>
  <c r="AB734" i="5"/>
  <c r="S743" i="5"/>
  <c r="AB758" i="5"/>
  <c r="AB770" i="5"/>
  <c r="AB790" i="5"/>
  <c r="S796" i="5"/>
  <c r="T796" i="5"/>
  <c r="S820" i="5"/>
  <c r="AB820" i="5"/>
  <c r="T824" i="5"/>
  <c r="T841" i="5"/>
  <c r="S848" i="5"/>
  <c r="AB848" i="5"/>
  <c r="T848" i="5"/>
  <c r="T857" i="5"/>
  <c r="S857" i="5"/>
  <c r="AB865" i="5"/>
  <c r="T874" i="5"/>
  <c r="S874" i="5"/>
  <c r="T879" i="5"/>
  <c r="AB879" i="5"/>
  <c r="S879" i="5"/>
  <c r="T894" i="5"/>
  <c r="R941" i="5"/>
  <c r="H941" i="5"/>
  <c r="T947" i="5"/>
  <c r="AB947" i="5"/>
  <c r="S947" i="5"/>
  <c r="J951" i="5"/>
  <c r="H951" i="5"/>
  <c r="G951" i="5"/>
  <c r="T954" i="5"/>
  <c r="S954" i="5"/>
  <c r="T966" i="5"/>
  <c r="S966" i="5"/>
  <c r="T984" i="5"/>
  <c r="S984" i="5"/>
  <c r="T999" i="5"/>
  <c r="S999" i="5"/>
  <c r="V1007" i="5"/>
  <c r="T1022" i="5"/>
  <c r="S1022" i="5"/>
  <c r="AB1023" i="5"/>
  <c r="E1027" i="5"/>
  <c r="X1027" i="5" s="1"/>
  <c r="J1027" i="5"/>
  <c r="H1027" i="5"/>
  <c r="G1027" i="5"/>
  <c r="AB1030" i="5"/>
  <c r="T1030" i="5"/>
  <c r="S1030" i="5"/>
  <c r="E1047" i="5"/>
  <c r="X1047" i="5" s="1"/>
  <c r="J1047" i="5"/>
  <c r="H1047" i="5"/>
  <c r="E1050" i="5"/>
  <c r="X1050" i="5" s="1"/>
  <c r="H1050" i="5"/>
  <c r="E1063" i="5"/>
  <c r="X1063" i="5" s="1"/>
  <c r="H1063" i="5"/>
  <c r="J1063" i="5"/>
  <c r="T1087" i="5"/>
  <c r="S1087" i="5"/>
  <c r="AB1087" i="5"/>
  <c r="T1108" i="5"/>
  <c r="S1108" i="5"/>
  <c r="E1130" i="5"/>
  <c r="X1130" i="5" s="1"/>
  <c r="H1130" i="5"/>
  <c r="R1147" i="5"/>
  <c r="H1147" i="5"/>
  <c r="J1147" i="5"/>
  <c r="E1147" i="5"/>
  <c r="X1147" i="5" s="1"/>
  <c r="AB452" i="5"/>
  <c r="T497" i="5"/>
  <c r="T501" i="5"/>
  <c r="S559" i="5"/>
  <c r="T599" i="5"/>
  <c r="AB625" i="5"/>
  <c r="T631" i="5"/>
  <c r="AB637" i="5"/>
  <c r="J644" i="5"/>
  <c r="T647" i="5"/>
  <c r="AB653" i="5"/>
  <c r="AB657" i="5"/>
  <c r="G660" i="5"/>
  <c r="S663" i="5"/>
  <c r="I676" i="5"/>
  <c r="E678" i="5"/>
  <c r="X678" i="5" s="1"/>
  <c r="G689" i="5"/>
  <c r="S695" i="5"/>
  <c r="G697" i="5"/>
  <c r="H700" i="5"/>
  <c r="G701" i="5"/>
  <c r="AB709" i="5"/>
  <c r="V710" i="5"/>
  <c r="J710" i="5" s="1"/>
  <c r="AB717" i="5"/>
  <c r="V718" i="5"/>
  <c r="H718" i="5" s="1"/>
  <c r="G723" i="5"/>
  <c r="G727" i="5"/>
  <c r="G735" i="5"/>
  <c r="G741" i="5"/>
  <c r="V746" i="5"/>
  <c r="I748" i="5"/>
  <c r="E756" i="5"/>
  <c r="X756" i="5" s="1"/>
  <c r="V762" i="5"/>
  <c r="T764" i="5"/>
  <c r="S772" i="5"/>
  <c r="T772" i="5"/>
  <c r="AB774" i="5"/>
  <c r="V774" i="5"/>
  <c r="R774" i="5" s="1"/>
  <c r="V783" i="5"/>
  <c r="R783" i="5" s="1"/>
  <c r="H786" i="5"/>
  <c r="J786" i="5"/>
  <c r="R792" i="5"/>
  <c r="E792" i="5"/>
  <c r="X792" i="5" s="1"/>
  <c r="AB798" i="5"/>
  <c r="T809" i="5"/>
  <c r="S809" i="5"/>
  <c r="G810" i="5"/>
  <c r="H812" i="5"/>
  <c r="AB824" i="5"/>
  <c r="T828" i="5"/>
  <c r="S843" i="5"/>
  <c r="T851" i="5"/>
  <c r="S851" i="5"/>
  <c r="T866" i="5"/>
  <c r="S866" i="5"/>
  <c r="S871" i="5"/>
  <c r="J894" i="5"/>
  <c r="E894" i="5"/>
  <c r="X894" i="5" s="1"/>
  <c r="J910" i="5"/>
  <c r="H910" i="5"/>
  <c r="E910" i="5"/>
  <c r="X910" i="5" s="1"/>
  <c r="R917" i="5"/>
  <c r="H935" i="5"/>
  <c r="J938" i="5"/>
  <c r="H938" i="5"/>
  <c r="AB951" i="5"/>
  <c r="G959" i="5"/>
  <c r="R969" i="5"/>
  <c r="E1019" i="5"/>
  <c r="X1019" i="5" s="1"/>
  <c r="J1019" i="5"/>
  <c r="H1019" i="5"/>
  <c r="G1019" i="5"/>
  <c r="AB1027" i="5"/>
  <c r="E1087" i="5"/>
  <c r="X1087" i="5" s="1"/>
  <c r="J1087" i="5"/>
  <c r="H1087" i="5"/>
  <c r="T1119" i="5"/>
  <c r="AB1119" i="5"/>
  <c r="S1119" i="5"/>
  <c r="E1139" i="5"/>
  <c r="X1139" i="5" s="1"/>
  <c r="R1139" i="5"/>
  <c r="AB590" i="5"/>
  <c r="S607" i="5"/>
  <c r="AB618" i="5"/>
  <c r="G622" i="5"/>
  <c r="S625" i="5"/>
  <c r="S637" i="5"/>
  <c r="AB642" i="5"/>
  <c r="S643" i="5"/>
  <c r="S653"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S780" i="5"/>
  <c r="T780" i="5"/>
  <c r="I792" i="5"/>
  <c r="E798" i="5"/>
  <c r="X798" i="5" s="1"/>
  <c r="E800" i="5"/>
  <c r="X800" i="5" s="1"/>
  <c r="G803" i="5"/>
  <c r="J812" i="5"/>
  <c r="T820" i="5"/>
  <c r="AB834" i="5"/>
  <c r="S834" i="5"/>
  <c r="AB846" i="5"/>
  <c r="AB866" i="5"/>
  <c r="T872" i="5"/>
  <c r="S872" i="5"/>
  <c r="R881" i="5"/>
  <c r="AB883" i="5"/>
  <c r="V883" i="5"/>
  <c r="T886" i="5"/>
  <c r="T902" i="5"/>
  <c r="S902" i="5"/>
  <c r="J917" i="5"/>
  <c r="E938" i="5"/>
  <c r="X938" i="5" s="1"/>
  <c r="E995" i="5"/>
  <c r="X995" i="5" s="1"/>
  <c r="J995" i="5"/>
  <c r="H995" i="5"/>
  <c r="G995" i="5"/>
  <c r="E999" i="5"/>
  <c r="X999" i="5" s="1"/>
  <c r="J999" i="5"/>
  <c r="H999" i="5"/>
  <c r="G999" i="5"/>
  <c r="AB1002" i="5"/>
  <c r="T1002" i="5"/>
  <c r="S1002" i="5"/>
  <c r="T1100" i="5"/>
  <c r="S1100" i="5"/>
  <c r="S1169" i="5"/>
  <c r="AB1169" i="5"/>
  <c r="T1169" i="5"/>
  <c r="AB606" i="5"/>
  <c r="J616" i="5"/>
  <c r="G646" i="5"/>
  <c r="G656" i="5"/>
  <c r="AB670" i="5"/>
  <c r="I672" i="5"/>
  <c r="E674" i="5"/>
  <c r="X674" i="5" s="1"/>
  <c r="H688" i="5"/>
  <c r="S697" i="5"/>
  <c r="J700" i="5"/>
  <c r="V738" i="5"/>
  <c r="H738" i="5" s="1"/>
  <c r="I740" i="5"/>
  <c r="J758" i="5"/>
  <c r="R768" i="5"/>
  <c r="I768" i="5"/>
  <c r="T776" i="5"/>
  <c r="R788" i="5"/>
  <c r="I788" i="5"/>
  <c r="T792" i="5"/>
  <c r="J798" i="5"/>
  <c r="I800" i="5"/>
  <c r="E802" i="5"/>
  <c r="X802" i="5" s="1"/>
  <c r="S804" i="5"/>
  <c r="T804" i="5"/>
  <c r="I808" i="5"/>
  <c r="R808" i="5"/>
  <c r="AB812" i="5"/>
  <c r="J820" i="5"/>
  <c r="E820" i="5"/>
  <c r="X820" i="5" s="1"/>
  <c r="H825" i="5"/>
  <c r="J825" i="5"/>
  <c r="AB829" i="5"/>
  <c r="J832" i="5"/>
  <c r="J848" i="5"/>
  <c r="H848" i="5"/>
  <c r="H872" i="5"/>
  <c r="J872" i="5"/>
  <c r="T887" i="5"/>
  <c r="S887" i="5"/>
  <c r="H926" i="5"/>
  <c r="J926" i="5"/>
  <c r="V931" i="5"/>
  <c r="E931" i="5" s="1"/>
  <c r="X931" i="5" s="1"/>
  <c r="AB954" i="5"/>
  <c r="AB999" i="5"/>
  <c r="H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T1080" i="5"/>
  <c r="S1080" i="5"/>
  <c r="S1083" i="5"/>
  <c r="S1088"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E1229" i="5"/>
  <c r="X1229" i="5" s="1"/>
  <c r="J1229" i="5"/>
  <c r="T1311" i="5"/>
  <c r="S1311" i="5"/>
  <c r="AB822" i="5"/>
  <c r="S883" i="5"/>
  <c r="V888" i="5"/>
  <c r="E888" i="5" s="1"/>
  <c r="X888" i="5" s="1"/>
  <c r="AB920" i="5"/>
  <c r="S939" i="5"/>
  <c r="AB940" i="5"/>
  <c r="AB952" i="5"/>
  <c r="E954" i="5"/>
  <c r="X954" i="5" s="1"/>
  <c r="E966" i="5"/>
  <c r="X966" i="5" s="1"/>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H1236" i="5"/>
  <c r="E1236" i="5"/>
  <c r="X1236" i="5" s="1"/>
  <c r="V1269" i="5"/>
  <c r="G1269" i="5" s="1"/>
  <c r="AB850" i="5"/>
  <c r="AB939" i="5"/>
  <c r="H954" i="5"/>
  <c r="AB1015" i="5"/>
  <c r="AB1035" i="5"/>
  <c r="AB1055" i="5"/>
  <c r="AB1066" i="5"/>
  <c r="V1079" i="5"/>
  <c r="G1079" i="5" s="1"/>
  <c r="AB1083" i="5"/>
  <c r="T1094" i="5"/>
  <c r="V1095" i="5"/>
  <c r="R1095" i="5" s="1"/>
  <c r="E1103" i="5"/>
  <c r="X1103" i="5" s="1"/>
  <c r="J1103" i="5"/>
  <c r="T1124" i="5"/>
  <c r="S1124" i="5"/>
  <c r="AB1130" i="5"/>
  <c r="I1136" i="5"/>
  <c r="J1136" i="5"/>
  <c r="I1140" i="5"/>
  <c r="E1154" i="5"/>
  <c r="J1154" i="5"/>
  <c r="AB1181" i="5"/>
  <c r="V1181" i="5"/>
  <c r="G1181" i="5" s="1"/>
  <c r="AB1189" i="5"/>
  <c r="S1201" i="5"/>
  <c r="AB1201" i="5"/>
  <c r="R1213" i="5"/>
  <c r="H1213" i="5"/>
  <c r="E1213" i="5"/>
  <c r="X1213" i="5" s="1"/>
  <c r="J1213" i="5"/>
  <c r="S1221" i="5"/>
  <c r="AB1221" i="5"/>
  <c r="T1221" i="5"/>
  <c r="V1224" i="5"/>
  <c r="E1224" i="5" s="1"/>
  <c r="X1224" i="5" s="1"/>
  <c r="J1257" i="5"/>
  <c r="I1257" i="5"/>
  <c r="V1260" i="5"/>
  <c r="H1260" i="5" s="1"/>
  <c r="AB1260" i="5"/>
  <c r="T1487" i="5"/>
  <c r="AB1487" i="5"/>
  <c r="S1487" i="5"/>
  <c r="T1521" i="5"/>
  <c r="S1521" i="5"/>
  <c r="T1828" i="5"/>
  <c r="S1828" i="5"/>
  <c r="AB1837" i="5"/>
  <c r="S1837" i="5"/>
  <c r="AB975" i="5"/>
  <c r="AB991" i="5"/>
  <c r="AB1051" i="5"/>
  <c r="T1067" i="5"/>
  <c r="S1067" i="5"/>
  <c r="S1075" i="5"/>
  <c r="G1099" i="5"/>
  <c r="E1127" i="5"/>
  <c r="X1127" i="5" s="1"/>
  <c r="J1127" i="5"/>
  <c r="AB1133" i="5"/>
  <c r="V1133" i="5"/>
  <c r="R1165" i="5"/>
  <c r="J1165" i="5"/>
  <c r="R1173" i="5"/>
  <c r="I1173" i="5"/>
  <c r="T1174" i="5"/>
  <c r="AB1174" i="5"/>
  <c r="T1188" i="5"/>
  <c r="S1188" i="5"/>
  <c r="I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T1116" i="5"/>
  <c r="S1116" i="5"/>
  <c r="G1123" i="5"/>
  <c r="V1123" i="5"/>
  <c r="AB1127"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S1177" i="5"/>
  <c r="AB1184" i="5"/>
  <c r="S1197" i="5"/>
  <c r="J1249" i="5"/>
  <c r="E1249" i="5"/>
  <c r="X1249" i="5" s="1"/>
  <c r="J1261" i="5"/>
  <c r="I1261" i="5"/>
  <c r="G1261" i="5"/>
  <c r="AB1264" i="5"/>
  <c r="T1264" i="5"/>
  <c r="S1264" i="5"/>
  <c r="V1381" i="5"/>
  <c r="G1381" i="5" s="1"/>
  <c r="V1464" i="5"/>
  <c r="E1066" i="5"/>
  <c r="X1066" i="5" s="1"/>
  <c r="V1071" i="5"/>
  <c r="E1099" i="5"/>
  <c r="X1099" i="5" s="1"/>
  <c r="H1099" i="5"/>
  <c r="V1115" i="5"/>
  <c r="G1115" i="5" s="1"/>
  <c r="H1173" i="5"/>
  <c r="AB1185" i="5"/>
  <c r="H1189" i="5"/>
  <c r="R1197" i="5"/>
  <c r="H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E1449" i="5"/>
  <c r="X1449" i="5" s="1"/>
  <c r="T1533" i="5"/>
  <c r="S1533" i="5"/>
  <c r="AB1548" i="5"/>
  <c r="S1548" i="5"/>
  <c r="T1548" i="5"/>
  <c r="E1628" i="5"/>
  <c r="X1628" i="5" s="1"/>
  <c r="T1661" i="5"/>
  <c r="AB1661" i="5"/>
  <c r="T1724" i="5"/>
  <c r="S1724" i="5"/>
  <c r="J2085" i="5"/>
  <c r="H2085" i="5"/>
  <c r="I2085" i="5"/>
  <c r="G2085" i="5"/>
  <c r="T2113" i="5"/>
  <c r="AB2113" i="5"/>
  <c r="AB1091" i="5"/>
  <c r="AB1191" i="5"/>
  <c r="AB1196" i="5"/>
  <c r="S1210" i="5"/>
  <c r="T1213" i="5"/>
  <c r="T1236" i="5"/>
  <c r="AB1236" i="5"/>
  <c r="H1237" i="5"/>
  <c r="T1242" i="5"/>
  <c r="S1242" i="5"/>
  <c r="G1253" i="5"/>
  <c r="V1253" i="5"/>
  <c r="AB1272" i="5"/>
  <c r="V1272" i="5"/>
  <c r="H1272" i="5" s="1"/>
  <c r="J1281" i="5"/>
  <c r="T1343" i="5"/>
  <c r="AB1343" i="5"/>
  <c r="S1343" i="5"/>
  <c r="T1390" i="5"/>
  <c r="S1390" i="5"/>
  <c r="T1411" i="5"/>
  <c r="S1411" i="5"/>
  <c r="I1422" i="5"/>
  <c r="R1422" i="5"/>
  <c r="H1422" i="5"/>
  <c r="V1426" i="5"/>
  <c r="G1426" i="5" s="1"/>
  <c r="V1434" i="5"/>
  <c r="G1434" i="5" s="1"/>
  <c r="S1450" i="5"/>
  <c r="T1450" i="5"/>
  <c r="R1466" i="5"/>
  <c r="H1466" i="5"/>
  <c r="G1466" i="5"/>
  <c r="S1584" i="5"/>
  <c r="T1584" i="5"/>
  <c r="T1216" i="5"/>
  <c r="AB1216" i="5"/>
  <c r="T1225" i="5"/>
  <c r="S1225" i="5"/>
  <c r="T1256" i="5"/>
  <c r="S1256" i="5"/>
  <c r="T1258" i="5"/>
  <c r="S1258" i="5"/>
  <c r="J1265" i="5"/>
  <c r="I1265" i="5"/>
  <c r="AB1268" i="5"/>
  <c r="T1268" i="5"/>
  <c r="V1297" i="5"/>
  <c r="V1329" i="5"/>
  <c r="G1329" i="5" s="1"/>
  <c r="R1365" i="5"/>
  <c r="J1365" i="5"/>
  <c r="H1365" i="5"/>
  <c r="G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T1330" i="5"/>
  <c r="S1330" i="5"/>
  <c r="J1333" i="5"/>
  <c r="I1333" i="5"/>
  <c r="AB1366" i="5"/>
  <c r="T1366" i="5"/>
  <c r="S1366" i="5"/>
  <c r="R1397" i="5"/>
  <c r="J1397" i="5"/>
  <c r="H1397" i="5"/>
  <c r="T1403" i="5"/>
  <c r="S1403" i="5"/>
  <c r="R1465" i="5"/>
  <c r="I1465" i="5"/>
  <c r="T1543" i="5"/>
  <c r="S1543" i="5"/>
  <c r="AB1543" i="5"/>
  <c r="T1572" i="5"/>
  <c r="S1572" i="5"/>
  <c r="AB1063" i="5"/>
  <c r="AB1099" i="5"/>
  <c r="S1204" i="5"/>
  <c r="V1222" i="5"/>
  <c r="G1222" i="5" s="1"/>
  <c r="E1225" i="5"/>
  <c r="X1225" i="5" s="1"/>
  <c r="AB1234" i="5"/>
  <c r="T1246" i="5"/>
  <c r="S1246" i="5"/>
  <c r="T1254" i="5"/>
  <c r="S1254" i="5"/>
  <c r="S1268" i="5"/>
  <c r="T1285" i="5"/>
  <c r="T1288" i="5"/>
  <c r="S1288" i="5"/>
  <c r="T1290" i="5"/>
  <c r="S1290" i="5"/>
  <c r="T1293" i="5"/>
  <c r="S1293" i="5"/>
  <c r="T1325" i="5"/>
  <c r="S1325" i="5"/>
  <c r="E1336" i="5"/>
  <c r="X1336" i="5" s="1"/>
  <c r="V1339" i="5"/>
  <c r="AB1356" i="5"/>
  <c r="T1356" i="5"/>
  <c r="S1356" i="5"/>
  <c r="AB1450" i="5"/>
  <c r="E1465" i="5"/>
  <c r="X1465" i="5" s="1"/>
  <c r="T1541" i="5"/>
  <c r="S1541" i="5"/>
  <c r="E1546" i="5"/>
  <c r="X1546" i="5" s="1"/>
  <c r="J1546" i="5"/>
  <c r="H1546" i="5"/>
  <c r="I1546" i="5"/>
  <c r="T1676" i="5"/>
  <c r="S1676" i="5"/>
  <c r="S1207" i="5"/>
  <c r="G1216" i="5"/>
  <c r="S1220" i="5"/>
  <c r="G1233" i="5"/>
  <c r="AB1256" i="5"/>
  <c r="AB1269" i="5"/>
  <c r="T1271" i="5"/>
  <c r="S1271" i="5"/>
  <c r="S1279" i="5"/>
  <c r="AB1285" i="5"/>
  <c r="E1356" i="5"/>
  <c r="X1356" i="5" s="1"/>
  <c r="AB1381" i="5"/>
  <c r="T1384" i="5"/>
  <c r="S1384" i="5"/>
  <c r="AB1467" i="5"/>
  <c r="E1729" i="5"/>
  <c r="X1729" i="5" s="1"/>
  <c r="H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E1732" i="5"/>
  <c r="X1732" i="5" s="1"/>
  <c r="R1735" i="5"/>
  <c r="J1735" i="5"/>
  <c r="I1735" i="5"/>
  <c r="H1735" i="5"/>
  <c r="E1735" i="5"/>
  <c r="X1735" i="5" s="1"/>
  <c r="R1748" i="5"/>
  <c r="J1748" i="5"/>
  <c r="H1748" i="5"/>
  <c r="T1751" i="5"/>
  <c r="S1751" i="5"/>
  <c r="V1774" i="5"/>
  <c r="I1774" i="5" s="1"/>
  <c r="AB1774" i="5"/>
  <c r="S1777" i="5"/>
  <c r="AB1777" i="5"/>
  <c r="T1777" i="5"/>
  <c r="AB1803" i="5"/>
  <c r="T1803" i="5"/>
  <c r="S1803" i="5"/>
  <c r="V1811" i="5"/>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AB1733" i="5"/>
  <c r="T1733" i="5"/>
  <c r="S1733" i="5"/>
  <c r="V1859" i="5"/>
  <c r="G1859" i="5" s="1"/>
  <c r="T1862" i="5"/>
  <c r="S1862" i="5"/>
  <c r="I1873" i="5"/>
  <c r="J1873" i="5"/>
  <c r="E1873" i="5"/>
  <c r="X1873" i="5" s="1"/>
  <c r="R1873" i="5"/>
  <c r="R1945" i="5"/>
  <c r="J1945" i="5"/>
  <c r="I1945" i="5"/>
  <c r="H1945" i="5"/>
  <c r="E1945" i="5"/>
  <c r="X1945" i="5" s="1"/>
  <c r="G1956" i="5"/>
  <c r="I1956" i="5"/>
  <c r="H1956" i="5"/>
  <c r="AB1451" i="5"/>
  <c r="J1515" i="5"/>
  <c r="E1515" i="5"/>
  <c r="X1515" i="5" s="1"/>
  <c r="T1597" i="5"/>
  <c r="AB1597" i="5"/>
  <c r="T1612" i="5"/>
  <c r="S1612" i="5"/>
  <c r="G1629" i="5"/>
  <c r="AB1632" i="5"/>
  <c r="V1632" i="5"/>
  <c r="T1655" i="5"/>
  <c r="S1655" i="5"/>
  <c r="E1673" i="5"/>
  <c r="X1673" i="5" s="1"/>
  <c r="H1673" i="5"/>
  <c r="T1687" i="5"/>
  <c r="S1687" i="5"/>
  <c r="V1701" i="5"/>
  <c r="G1701" i="5" s="1"/>
  <c r="E1721" i="5"/>
  <c r="X1721" i="5" s="1"/>
  <c r="I1721" i="5"/>
  <c r="H1721" i="5"/>
  <c r="G1721" i="5"/>
  <c r="G1728" i="5"/>
  <c r="V1782" i="5"/>
  <c r="G1782" i="5" s="1"/>
  <c r="AB1782" i="5"/>
  <c r="AB1801" i="5"/>
  <c r="V1801" i="5"/>
  <c r="T1813" i="5"/>
  <c r="AB1813" i="5"/>
  <c r="E1939" i="5"/>
  <c r="X1939" i="5" s="1"/>
  <c r="G1293" i="5"/>
  <c r="T1300" i="5"/>
  <c r="V1304" i="5"/>
  <c r="H1304" i="5" s="1"/>
  <c r="G1325" i="5"/>
  <c r="T1332" i="5"/>
  <c r="S1339" i="5"/>
  <c r="AB1360" i="5"/>
  <c r="G1410" i="5"/>
  <c r="G1423"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AB1639" i="5"/>
  <c r="T1639" i="5"/>
  <c r="S1639" i="5"/>
  <c r="T1652" i="5"/>
  <c r="S1652" i="5"/>
  <c r="T1669" i="5"/>
  <c r="AB1669" i="5"/>
  <c r="E1689" i="5"/>
  <c r="X1689" i="5" s="1"/>
  <c r="H1689" i="5"/>
  <c r="T1713" i="5"/>
  <c r="AB1713" i="5"/>
  <c r="V1725" i="5"/>
  <c r="G1725" i="5" s="1"/>
  <c r="T1740" i="5"/>
  <c r="AB1740" i="5"/>
  <c r="S1740" i="5"/>
  <c r="V1770" i="5"/>
  <c r="H1770" i="5" s="1"/>
  <c r="AB1770" i="5"/>
  <c r="S1805" i="5"/>
  <c r="AB1805" i="5"/>
  <c r="T1805" i="5"/>
  <c r="E1813" i="5"/>
  <c r="X1813" i="5" s="1"/>
  <c r="E1840" i="5"/>
  <c r="X1840" i="5" s="1"/>
  <c r="R1840" i="5"/>
  <c r="J1840" i="5"/>
  <c r="H1840" i="5"/>
  <c r="S1237" i="5"/>
  <c r="J1242" i="5"/>
  <c r="S1245" i="5"/>
  <c r="S1260" i="5"/>
  <c r="S1292" i="5"/>
  <c r="I1293" i="5"/>
  <c r="S1297" i="5"/>
  <c r="S1303" i="5"/>
  <c r="S1322" i="5"/>
  <c r="S1324" i="5"/>
  <c r="I1325" i="5"/>
  <c r="S1329" i="5"/>
  <c r="T1333" i="5"/>
  <c r="S1335" i="5"/>
  <c r="S1338" i="5"/>
  <c r="S1342" i="5"/>
  <c r="T1346" i="5"/>
  <c r="T1348" i="5"/>
  <c r="AB1358" i="5"/>
  <c r="S1360" i="5"/>
  <c r="T1362" i="5"/>
  <c r="G1371" i="5"/>
  <c r="G1377" i="5"/>
  <c r="H1380" i="5"/>
  <c r="S1396"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AB1629" i="5"/>
  <c r="AB1635" i="5"/>
  <c r="S1635" i="5"/>
  <c r="AB1652" i="5"/>
  <c r="V1652" i="5"/>
  <c r="AB1664" i="5"/>
  <c r="V1664" i="5"/>
  <c r="R1664" i="5" s="1"/>
  <c r="V1669" i="5"/>
  <c r="G1669" i="5" s="1"/>
  <c r="T1679" i="5"/>
  <c r="S1679" i="5"/>
  <c r="T1708" i="5"/>
  <c r="S1708" i="5"/>
  <c r="V1713" i="5"/>
  <c r="T1786" i="5"/>
  <c r="AB1786" i="5"/>
  <c r="S1786" i="5"/>
  <c r="E1816" i="5"/>
  <c r="X1816" i="5" s="1"/>
  <c r="J1816" i="5"/>
  <c r="R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AB1538" i="5"/>
  <c r="AB1586" i="5"/>
  <c r="S1604" i="5"/>
  <c r="T1616" i="5"/>
  <c r="G1625" i="5"/>
  <c r="AB1628" i="5"/>
  <c r="G1628" i="5"/>
  <c r="E1633" i="5"/>
  <c r="X1633" i="5" s="1"/>
  <c r="H1633" i="5"/>
  <c r="T1647" i="5"/>
  <c r="S1647" i="5"/>
  <c r="E1649" i="5"/>
  <c r="X1649" i="5" s="1"/>
  <c r="I1649" i="5"/>
  <c r="H1649" i="5"/>
  <c r="AB1684" i="5"/>
  <c r="V1684" i="5"/>
  <c r="AB1708" i="5"/>
  <c r="V1708" i="5"/>
  <c r="V1786" i="5"/>
  <c r="G1786" i="5" s="1"/>
  <c r="AB1799" i="5"/>
  <c r="T1799" i="5"/>
  <c r="S1799" i="5"/>
  <c r="I1843" i="5"/>
  <c r="H1843" i="5"/>
  <c r="R1908" i="5"/>
  <c r="I1908" i="5"/>
  <c r="R1916" i="5"/>
  <c r="I1916" i="5"/>
  <c r="G1218" i="5"/>
  <c r="S1282"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AB1673" i="5"/>
  <c r="AB1676" i="5"/>
  <c r="H1677" i="5"/>
  <c r="H1685" i="5"/>
  <c r="V1688" i="5"/>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R1877" i="5"/>
  <c r="J1877" i="5"/>
  <c r="H1877" i="5"/>
  <c r="AB1926" i="5"/>
  <c r="S1926" i="5"/>
  <c r="T1928" i="5"/>
  <c r="AB1928" i="5"/>
  <c r="I1933" i="5"/>
  <c r="H1933" i="5"/>
  <c r="E1933" i="5"/>
  <c r="X1933" i="5" s="1"/>
  <c r="R1933" i="5"/>
  <c r="T1946" i="5"/>
  <c r="S1946" i="5"/>
  <c r="I1948" i="5"/>
  <c r="H1948" i="5"/>
  <c r="R1981" i="5"/>
  <c r="J1981" i="5"/>
  <c r="I1981" i="5"/>
  <c r="H1981" i="5"/>
  <c r="E1981" i="5"/>
  <c r="X1981" i="5" s="1"/>
  <c r="V2043" i="5"/>
  <c r="AB1697" i="5"/>
  <c r="S1753" i="5"/>
  <c r="T1854" i="5"/>
  <c r="S1854" i="5"/>
  <c r="R1884" i="5"/>
  <c r="I1884" i="5"/>
  <c r="V1900" i="5"/>
  <c r="G1900" i="5" s="1"/>
  <c r="V1952" i="5"/>
  <c r="G1952" i="5" s="1"/>
  <c r="J1961" i="5"/>
  <c r="I1961" i="5"/>
  <c r="H1961" i="5"/>
  <c r="E1961" i="5"/>
  <c r="X1961" i="5" s="1"/>
  <c r="G1988" i="5"/>
  <c r="I1988" i="5"/>
  <c r="H1988" i="5"/>
  <c r="J2029" i="5"/>
  <c r="I2029" i="5"/>
  <c r="E2029" i="5"/>
  <c r="X2029" i="5" s="1"/>
  <c r="R2029" i="5"/>
  <c r="H2029" i="5"/>
  <c r="T2108" i="5"/>
  <c r="S2108" i="5"/>
  <c r="AB1519" i="5"/>
  <c r="AB1651" i="5"/>
  <c r="AB1665" i="5"/>
  <c r="AB1668" i="5"/>
  <c r="AB1709" i="5"/>
  <c r="AB1712" i="5"/>
  <c r="AB1717" i="5"/>
  <c r="AB1720" i="5"/>
  <c r="AB1723" i="5"/>
  <c r="T1753" i="5"/>
  <c r="AB1783" i="5"/>
  <c r="G1794" i="5"/>
  <c r="G1838" i="5"/>
  <c r="J1838" i="5"/>
  <c r="AB1847" i="5"/>
  <c r="T1847" i="5"/>
  <c r="G1892" i="5"/>
  <c r="AB1895" i="5"/>
  <c r="T1895" i="5"/>
  <c r="H1928" i="5"/>
  <c r="I1928" i="5"/>
  <c r="G1996" i="5"/>
  <c r="I1996" i="5"/>
  <c r="H1996" i="5"/>
  <c r="G2032" i="5"/>
  <c r="I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E1901" i="5"/>
  <c r="X1901" i="5" s="1"/>
  <c r="R1949" i="5"/>
  <c r="J1949" i="5"/>
  <c r="I1949" i="5"/>
  <c r="H1949" i="5"/>
  <c r="E1949" i="5"/>
  <c r="X1949" i="5" s="1"/>
  <c r="V1967" i="5"/>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AB1855" i="5"/>
  <c r="V1855" i="5"/>
  <c r="I1881" i="5"/>
  <c r="R1881" i="5"/>
  <c r="J1881" i="5"/>
  <c r="J1897" i="5"/>
  <c r="H1901" i="5"/>
  <c r="R1912" i="5"/>
  <c r="I1912" i="5"/>
  <c r="H1921" i="5"/>
  <c r="E1921" i="5"/>
  <c r="X1921" i="5" s="1"/>
  <c r="R1921" i="5"/>
  <c r="J1921" i="5"/>
  <c r="I1929" i="5"/>
  <c r="H1929" i="5"/>
  <c r="E1929" i="5"/>
  <c r="X1929" i="5" s="1"/>
  <c r="R1929" i="5"/>
  <c r="G1964" i="5"/>
  <c r="I1964" i="5"/>
  <c r="H1964" i="5"/>
  <c r="E1969" i="5"/>
  <c r="X1969" i="5" s="1"/>
  <c r="R1969" i="5"/>
  <c r="J1969" i="5"/>
  <c r="I1969" i="5"/>
  <c r="H1969" i="5"/>
  <c r="T1972" i="5"/>
  <c r="AB1972" i="5"/>
  <c r="I2033" i="5"/>
  <c r="E2033" i="5"/>
  <c r="X2033" i="5" s="1"/>
  <c r="R2033" i="5"/>
  <c r="J2033" i="5"/>
  <c r="H2033" i="5"/>
  <c r="E2041" i="5"/>
  <c r="X2041" i="5" s="1"/>
  <c r="R2041" i="5"/>
  <c r="H2041" i="5"/>
  <c r="J2041" i="5"/>
  <c r="I2041" i="5"/>
  <c r="E2057" i="5"/>
  <c r="X2057" i="5" s="1"/>
  <c r="R2057" i="5"/>
  <c r="J2057" i="5"/>
  <c r="I2057" i="5"/>
  <c r="H2057" i="5"/>
  <c r="AB1526" i="5"/>
  <c r="AB1585" i="5"/>
  <c r="AB1617" i="5"/>
  <c r="S1620" i="5"/>
  <c r="T1651" i="5"/>
  <c r="AB1667" i="5"/>
  <c r="V1668" i="5"/>
  <c r="G1668" i="5" s="1"/>
  <c r="S1691" i="5"/>
  <c r="AB1711" i="5"/>
  <c r="V1712" i="5"/>
  <c r="J1712" i="5" s="1"/>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S1895" i="5"/>
  <c r="AB1901" i="5"/>
  <c r="AB1906" i="5"/>
  <c r="S1906" i="5"/>
  <c r="J1929" i="5"/>
  <c r="G1932" i="5"/>
  <c r="AB1935" i="5"/>
  <c r="S1935" i="5"/>
  <c r="G1939" i="5"/>
  <c r="E1977" i="5"/>
  <c r="X1977" i="5" s="1"/>
  <c r="J1977" i="5"/>
  <c r="R1977" i="5"/>
  <c r="I1977" i="5"/>
  <c r="H1977" i="5"/>
  <c r="J1985" i="5"/>
  <c r="E1985" i="5"/>
  <c r="X1985" i="5" s="1"/>
  <c r="I1985" i="5"/>
  <c r="H1985" i="5"/>
  <c r="R1997" i="5"/>
  <c r="J1997" i="5"/>
  <c r="I1997" i="5"/>
  <c r="H1997" i="5"/>
  <c r="E1997" i="5"/>
  <c r="X1997" i="5" s="1"/>
  <c r="G2023" i="5"/>
  <c r="J1913" i="5"/>
  <c r="I1913" i="5"/>
  <c r="H1913" i="5"/>
  <c r="R1925" i="5"/>
  <c r="J1925" i="5"/>
  <c r="I1925" i="5"/>
  <c r="E1925" i="5"/>
  <c r="X1925" i="5" s="1"/>
  <c r="I1932" i="5"/>
  <c r="H1932" i="5"/>
  <c r="G1960" i="5"/>
  <c r="I1960" i="5"/>
  <c r="H1960" i="5"/>
  <c r="I1965" i="5"/>
  <c r="H1965" i="5"/>
  <c r="E1965" i="5"/>
  <c r="X1965" i="5" s="1"/>
  <c r="R1965" i="5"/>
  <c r="T1978" i="5"/>
  <c r="S1978" i="5"/>
  <c r="G1980" i="5"/>
  <c r="I1980" i="5"/>
  <c r="H1980" i="5"/>
  <c r="G2008" i="5"/>
  <c r="I2008" i="5"/>
  <c r="H2008" i="5"/>
  <c r="G2036" i="5"/>
  <c r="I2036" i="5"/>
  <c r="H2036" i="5"/>
  <c r="S1832" i="5"/>
  <c r="J1836" i="5"/>
  <c r="AB1843" i="5"/>
  <c r="J1874" i="5"/>
  <c r="AB1885" i="5"/>
  <c r="R1889" i="5"/>
  <c r="T1903" i="5"/>
  <c r="R1905" i="5"/>
  <c r="I1909" i="5"/>
  <c r="AB1919" i="5"/>
  <c r="T1923" i="5"/>
  <c r="AB1932" i="5"/>
  <c r="G1935" i="5"/>
  <c r="V1936" i="5"/>
  <c r="E1936" i="5" s="1"/>
  <c r="X1936" i="5" s="1"/>
  <c r="J1937" i="5"/>
  <c r="AB1939" i="5"/>
  <c r="V1941" i="5"/>
  <c r="G1941" i="5" s="1"/>
  <c r="T1943" i="5"/>
  <c r="V1959" i="5"/>
  <c r="T1963" i="5"/>
  <c r="AB1964" i="5"/>
  <c r="H1968" i="5"/>
  <c r="T1970" i="5"/>
  <c r="I1973" i="5"/>
  <c r="AB1983" i="5"/>
  <c r="S1983" i="5"/>
  <c r="I1984" i="5"/>
  <c r="AB1994" i="5"/>
  <c r="T1994" i="5"/>
  <c r="AB1998" i="5"/>
  <c r="S1998" i="5"/>
  <c r="E2045" i="5"/>
  <c r="X2045" i="5" s="1"/>
  <c r="AB2052" i="5"/>
  <c r="V2069" i="5"/>
  <c r="G2069" i="5" s="1"/>
  <c r="T2081" i="5"/>
  <c r="AB2081" i="5"/>
  <c r="T2088" i="5"/>
  <c r="S2088" i="5"/>
  <c r="T2096" i="5"/>
  <c r="S2096" i="5"/>
  <c r="T2101" i="5"/>
  <c r="AB2101" i="5"/>
  <c r="R2122" i="5"/>
  <c r="I2122" i="5"/>
  <c r="H2122" i="5"/>
  <c r="V2133" i="5"/>
  <c r="G2133" i="5" s="1"/>
  <c r="I2141" i="5"/>
  <c r="T2242" i="5"/>
  <c r="S2242" i="5"/>
  <c r="AB1833" i="5"/>
  <c r="S1851" i="5"/>
  <c r="AB1879" i="5"/>
  <c r="AB1891" i="5"/>
  <c r="J1909" i="5"/>
  <c r="H1917" i="5"/>
  <c r="R1937" i="5"/>
  <c r="H1953" i="5"/>
  <c r="H1957" i="5"/>
  <c r="AB1962" i="5"/>
  <c r="I1968" i="5"/>
  <c r="AB1971" i="5"/>
  <c r="T1980" i="5"/>
  <c r="AB1980" i="5"/>
  <c r="AB1991" i="5"/>
  <c r="T1991" i="5"/>
  <c r="G1992" i="5"/>
  <c r="H1992" i="5"/>
  <c r="G2019" i="5"/>
  <c r="G2024" i="5"/>
  <c r="R2025" i="5"/>
  <c r="J2025" i="5"/>
  <c r="V2035" i="5"/>
  <c r="G2035" i="5" s="1"/>
  <c r="T2040" i="5"/>
  <c r="AB2040" i="5"/>
  <c r="V2077" i="5"/>
  <c r="AB2091" i="5"/>
  <c r="T2091" i="5"/>
  <c r="AB2096" i="5"/>
  <c r="AB2106" i="5"/>
  <c r="AB2111" i="5"/>
  <c r="S2111" i="5"/>
  <c r="G2122" i="5"/>
  <c r="V2318" i="5"/>
  <c r="G2318" i="5" s="1"/>
  <c r="R1973" i="5"/>
  <c r="R2017" i="5"/>
  <c r="I2017" i="5"/>
  <c r="H2017" i="5"/>
  <c r="G2028" i="5"/>
  <c r="I2028" i="5"/>
  <c r="T2050" i="5"/>
  <c r="S2050" i="5"/>
  <c r="E2117" i="5"/>
  <c r="X2117" i="5" s="1"/>
  <c r="I2117" i="5"/>
  <c r="T2164" i="5"/>
  <c r="S2164" i="5"/>
  <c r="AB1893" i="5"/>
  <c r="G1948" i="5"/>
  <c r="AB1955" i="5"/>
  <c r="G1971" i="5"/>
  <c r="G1972" i="5"/>
  <c r="AB1979" i="5"/>
  <c r="T1979" i="5"/>
  <c r="T1988" i="5"/>
  <c r="AB1988" i="5"/>
  <c r="G1991" i="5"/>
  <c r="R1993" i="5"/>
  <c r="H1993" i="5"/>
  <c r="AB1995" i="5"/>
  <c r="T1995" i="5"/>
  <c r="S1995" i="5"/>
  <c r="G2000" i="5"/>
  <c r="H2000" i="5"/>
  <c r="T2002" i="5"/>
  <c r="S2002" i="5"/>
  <c r="V2011" i="5"/>
  <c r="AB2023" i="5"/>
  <c r="T2023" i="5"/>
  <c r="S2023"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T1986" i="5"/>
  <c r="S1991" i="5"/>
  <c r="E1993" i="5"/>
  <c r="X1993" i="5" s="1"/>
  <c r="AB2000"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AB1944" i="5"/>
  <c r="T1966" i="5"/>
  <c r="T1974" i="5"/>
  <c r="H1976" i="5"/>
  <c r="E1989" i="5"/>
  <c r="X1989" i="5" s="1"/>
  <c r="R1989" i="5"/>
  <c r="T1992" i="5"/>
  <c r="AB1992" i="5"/>
  <c r="AB2003" i="5"/>
  <c r="S2003" i="5"/>
  <c r="H2004" i="5"/>
  <c r="S2007" i="5"/>
  <c r="G2020" i="5"/>
  <c r="H2020" i="5"/>
  <c r="AB2027" i="5"/>
  <c r="S2027" i="5"/>
  <c r="S2030" i="5"/>
  <c r="G2040" i="5"/>
  <c r="H2040" i="5"/>
  <c r="S2042" i="5"/>
  <c r="V2044" i="5"/>
  <c r="G2048" i="5"/>
  <c r="H2048" i="5"/>
  <c r="AB2078" i="5"/>
  <c r="AB2084" i="5"/>
  <c r="AB2095" i="5"/>
  <c r="T2095" i="5"/>
  <c r="AB2100" i="5"/>
  <c r="V2100" i="5"/>
  <c r="G2100" i="5" s="1"/>
  <c r="R2130" i="5"/>
  <c r="I2130" i="5"/>
  <c r="H2130" i="5"/>
  <c r="AB2151" i="5"/>
  <c r="S2151" i="5"/>
  <c r="T2151" i="5"/>
  <c r="V2165" i="5"/>
  <c r="G2165" i="5" s="1"/>
  <c r="AB2165" i="5"/>
  <c r="S2244" i="5"/>
  <c r="AB2244" i="5"/>
  <c r="T2244" i="5"/>
  <c r="H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AB1990" i="5"/>
  <c r="S1990" i="5"/>
  <c r="I1993" i="5"/>
  <c r="T1996" i="5"/>
  <c r="AB1996" i="5"/>
  <c r="S1999" i="5"/>
  <c r="H2001" i="5"/>
  <c r="I2004" i="5"/>
  <c r="E2005" i="5"/>
  <c r="X2005" i="5" s="1"/>
  <c r="J2005" i="5"/>
  <c r="T2007" i="5"/>
  <c r="H2021" i="5"/>
  <c r="E2021" i="5"/>
  <c r="X2021" i="5" s="1"/>
  <c r="J2021" i="5"/>
  <c r="E2025" i="5"/>
  <c r="X2025" i="5" s="1"/>
  <c r="T2030" i="5"/>
  <c r="AB2043" i="5"/>
  <c r="T2043" i="5"/>
  <c r="I2048" i="5"/>
  <c r="T2080" i="5"/>
  <c r="R2087" i="5"/>
  <c r="E2087" i="5"/>
  <c r="X2087" i="5" s="1"/>
  <c r="V2092" i="5"/>
  <c r="I2118" i="5"/>
  <c r="R2118" i="5"/>
  <c r="V2154" i="5"/>
  <c r="G2154" i="5" s="1"/>
  <c r="AB2154" i="5"/>
  <c r="S2169" i="5"/>
  <c r="T2169" i="5"/>
  <c r="E2177" i="5"/>
  <c r="X2177" i="5" s="1"/>
  <c r="I2177" i="5"/>
  <c r="H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R2126" i="5"/>
  <c r="J2126" i="5"/>
  <c r="AB2156" i="5"/>
  <c r="T2156" i="5"/>
  <c r="S2156" i="5"/>
  <c r="V2160" i="5"/>
  <c r="I2169" i="5"/>
  <c r="H2169" i="5"/>
  <c r="V2181" i="5"/>
  <c r="G2181" i="5" s="1"/>
  <c r="E2229" i="5"/>
  <c r="X2229" i="5" s="1"/>
  <c r="R2229" i="5"/>
  <c r="J2229" i="5"/>
  <c r="H2229" i="5"/>
  <c r="V2237" i="5"/>
  <c r="G2237" i="5" s="1"/>
  <c r="H2256" i="5"/>
  <c r="E2256" i="5"/>
  <c r="X2256" i="5" s="1"/>
  <c r="AB2116" i="5"/>
  <c r="V2116" i="5"/>
  <c r="S2124" i="5"/>
  <c r="E2132" i="5"/>
  <c r="X2132" i="5" s="1"/>
  <c r="H2137" i="5"/>
  <c r="V2161" i="5"/>
  <c r="V2164" i="5"/>
  <c r="G2164" i="5" s="1"/>
  <c r="I2241" i="5"/>
  <c r="R2241" i="5"/>
  <c r="J2241" i="5"/>
  <c r="H2241" i="5"/>
  <c r="G2241" i="5"/>
  <c r="T2281" i="5"/>
  <c r="S2281" i="5"/>
  <c r="H2353" i="5"/>
  <c r="E2353" i="5"/>
  <c r="X2353" i="5" s="1"/>
  <c r="R2353" i="5"/>
  <c r="J2353" i="5"/>
  <c r="I2353" i="5"/>
  <c r="G2353" i="5"/>
  <c r="V2357" i="5"/>
  <c r="G2357" i="5" s="1"/>
  <c r="AB2448" i="5"/>
  <c r="T2448" i="5"/>
  <c r="S2448" i="5"/>
  <c r="J2452" i="5"/>
  <c r="E2452" i="5"/>
  <c r="X2452" i="5" s="1"/>
  <c r="R2452" i="5"/>
  <c r="I2452" i="5"/>
  <c r="H2452" i="5"/>
  <c r="G2452" i="5"/>
  <c r="S2011" i="5"/>
  <c r="AB2019" i="5"/>
  <c r="AB2024" i="5"/>
  <c r="AB2047" i="5"/>
  <c r="AB2087" i="5"/>
  <c r="AB2099" i="5"/>
  <c r="T2109" i="5"/>
  <c r="AB2109" i="5"/>
  <c r="S2125" i="5"/>
  <c r="T2125" i="5"/>
  <c r="G2129" i="5"/>
  <c r="I2137" i="5"/>
  <c r="S2165" i="5"/>
  <c r="T2165" i="5"/>
  <c r="H2236" i="5"/>
  <c r="E2241" i="5"/>
  <c r="X2241" i="5" s="1"/>
  <c r="J2294" i="5"/>
  <c r="I2294" i="5"/>
  <c r="H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E2260" i="5"/>
  <c r="X2260" i="5" s="1"/>
  <c r="AB2272" i="5"/>
  <c r="T2272" i="5"/>
  <c r="S2272" i="5"/>
  <c r="AB2279" i="5"/>
  <c r="S2279" i="5"/>
  <c r="V2284" i="5"/>
  <c r="G2284" i="5" s="1"/>
  <c r="E2305" i="5"/>
  <c r="X2305" i="5" s="1"/>
  <c r="J2305" i="5"/>
  <c r="H2305" i="5"/>
  <c r="R2215" i="5"/>
  <c r="J2218" i="5"/>
  <c r="H2221" i="5"/>
  <c r="V2225" i="5"/>
  <c r="G2225" i="5" s="1"/>
  <c r="AB2237" i="5"/>
  <c r="AB2241" i="5"/>
  <c r="H2257" i="5"/>
  <c r="T2260" i="5"/>
  <c r="H2261" i="5"/>
  <c r="T2264" i="5"/>
  <c r="G2273" i="5"/>
  <c r="AB2287" i="5"/>
  <c r="J2297" i="5"/>
  <c r="AB2301" i="5"/>
  <c r="V2301" i="5"/>
  <c r="I2301" i="5" s="1"/>
  <c r="AB2305" i="5"/>
  <c r="AB2309" i="5"/>
  <c r="T2314" i="5"/>
  <c r="AB2314" i="5"/>
  <c r="T2328" i="5"/>
  <c r="V2386" i="5"/>
  <c r="G2386" i="5" s="1"/>
  <c r="R2393" i="5"/>
  <c r="H2393" i="5"/>
  <c r="G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E2477" i="5"/>
  <c r="X2477" i="5" s="1"/>
  <c r="J2477" i="5"/>
  <c r="I2477" i="5"/>
  <c r="H2477" i="5"/>
  <c r="G2477" i="5"/>
  <c r="H2488" i="5"/>
  <c r="E2488" i="5"/>
  <c r="X2488" i="5" s="1"/>
  <c r="AB2189" i="5"/>
  <c r="T2194" i="5"/>
  <c r="T2202" i="5"/>
  <c r="T2210" i="5"/>
  <c r="AB2218" i="5"/>
  <c r="J2309" i="5"/>
  <c r="G2309" i="5"/>
  <c r="H2325" i="5"/>
  <c r="G2351" i="5"/>
  <c r="R2351" i="5"/>
  <c r="J2351" i="5"/>
  <c r="I2351" i="5"/>
  <c r="E2351" i="5"/>
  <c r="X2351" i="5" s="1"/>
  <c r="H2355" i="5"/>
  <c r="G2355" i="5"/>
  <c r="R2355" i="5"/>
  <c r="J2355" i="5"/>
  <c r="I2355" i="5"/>
  <c r="H2425" i="5"/>
  <c r="AB2438" i="5"/>
  <c r="S2438" i="5"/>
  <c r="T2438" i="5"/>
  <c r="H2443" i="5"/>
  <c r="I2443" i="5"/>
  <c r="G2443" i="5"/>
  <c r="R2443" i="5"/>
  <c r="J2443" i="5"/>
  <c r="I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H2351" i="5"/>
  <c r="E2443" i="5"/>
  <c r="X2443" i="5" s="1"/>
  <c r="H2492" i="5"/>
  <c r="AB2112" i="5"/>
  <c r="J2150" i="5"/>
  <c r="G2152" i="5"/>
  <c r="T2161" i="5"/>
  <c r="T2173" i="5"/>
  <c r="T2181" i="5"/>
  <c r="AB2185" i="5"/>
  <c r="T2187" i="5"/>
  <c r="AB2197" i="5"/>
  <c r="AB2200" i="5"/>
  <c r="AB2213" i="5"/>
  <c r="AB2216" i="5"/>
  <c r="G2218" i="5"/>
  <c r="E2221" i="5"/>
  <c r="X2221" i="5" s="1"/>
  <c r="AB2253" i="5"/>
  <c r="E2257" i="5"/>
  <c r="X2257" i="5" s="1"/>
  <c r="E2261" i="5"/>
  <c r="X2261" i="5" s="1"/>
  <c r="S2270" i="5"/>
  <c r="AB2277" i="5"/>
  <c r="AB2293" i="5"/>
  <c r="V2293" i="5"/>
  <c r="J2293" i="5" s="1"/>
  <c r="S2296" i="5"/>
  <c r="I2303" i="5"/>
  <c r="V2310" i="5"/>
  <c r="T2315" i="5"/>
  <c r="S2315" i="5"/>
  <c r="S2322" i="5"/>
  <c r="H2329" i="5"/>
  <c r="AB2345" i="5"/>
  <c r="T2345" i="5"/>
  <c r="J2359" i="5"/>
  <c r="R2359" i="5"/>
  <c r="H2359" i="5"/>
  <c r="E2359" i="5"/>
  <c r="X2359" i="5" s="1"/>
  <c r="R2385" i="5"/>
  <c r="J2385" i="5"/>
  <c r="I2385" i="5"/>
  <c r="H2385" i="5"/>
  <c r="E2385" i="5"/>
  <c r="X2385" i="5" s="1"/>
  <c r="G2429" i="5"/>
  <c r="H2429" i="5"/>
  <c r="H2441" i="5"/>
  <c r="G2441" i="5"/>
  <c r="R2441" i="5"/>
  <c r="J2441" i="5"/>
  <c r="I2441" i="5"/>
  <c r="E2451" i="5"/>
  <c r="X2451" i="5" s="1"/>
  <c r="R2461" i="5"/>
  <c r="I2461" i="5"/>
  <c r="E2461" i="5"/>
  <c r="X2461" i="5" s="1"/>
  <c r="AB2127" i="5"/>
  <c r="S2128" i="5"/>
  <c r="T2145" i="5"/>
  <c r="T2149" i="5"/>
  <c r="S2152" i="5"/>
  <c r="V2173" i="5"/>
  <c r="AB2184" i="5"/>
  <c r="AB2188" i="5"/>
  <c r="AB2192" i="5"/>
  <c r="G2194" i="5"/>
  <c r="E2197" i="5"/>
  <c r="X2197" i="5" s="1"/>
  <c r="G2202" i="5"/>
  <c r="AB2205" i="5"/>
  <c r="AB2208" i="5"/>
  <c r="G2210" i="5"/>
  <c r="E2213" i="5"/>
  <c r="X2213" i="5" s="1"/>
  <c r="H2218" i="5"/>
  <c r="V2232" i="5"/>
  <c r="AB2240" i="5"/>
  <c r="AB2249" i="5"/>
  <c r="E2253" i="5"/>
  <c r="X2253" i="5" s="1"/>
  <c r="AB2274" i="5"/>
  <c r="S2280" i="5"/>
  <c r="S2283" i="5"/>
  <c r="AB2288" i="5"/>
  <c r="S2294" i="5"/>
  <c r="S2300" i="5"/>
  <c r="T2306" i="5"/>
  <c r="AB2306" i="5"/>
  <c r="S2309" i="5"/>
  <c r="S2313" i="5"/>
  <c r="V2317" i="5"/>
  <c r="AB2322" i="5"/>
  <c r="AB2326" i="5"/>
  <c r="V2326" i="5"/>
  <c r="G2326" i="5" s="1"/>
  <c r="S2338" i="5"/>
  <c r="I2359" i="5"/>
  <c r="J2367" i="5"/>
  <c r="R2367" i="5"/>
  <c r="I2367" i="5"/>
  <c r="E2367" i="5"/>
  <c r="X2367" i="5" s="1"/>
  <c r="J2375" i="5"/>
  <c r="R2375" i="5"/>
  <c r="H2375" i="5"/>
  <c r="E2375" i="5"/>
  <c r="X2375" i="5" s="1"/>
  <c r="G2385" i="5"/>
  <c r="T2410" i="5"/>
  <c r="AB2410" i="5"/>
  <c r="E2441" i="5"/>
  <c r="X2441" i="5" s="1"/>
  <c r="H2461" i="5"/>
  <c r="AB2161" i="5"/>
  <c r="AB2180" i="5"/>
  <c r="AB2181" i="5"/>
  <c r="AB2212" i="5"/>
  <c r="G2221" i="5"/>
  <c r="AB2245" i="5"/>
  <c r="E2249" i="5"/>
  <c r="X2249" i="5" s="1"/>
  <c r="AB2268" i="5"/>
  <c r="E2273" i="5"/>
  <c r="X2273" i="5" s="1"/>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AB2330" i="5"/>
  <c r="AB2334" i="5"/>
  <c r="AB2339"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V112" i="5"/>
  <c r="G112" i="5" s="1"/>
  <c r="AB115" i="5"/>
  <c r="T115" i="5"/>
  <c r="S115" i="5"/>
  <c r="R146" i="5"/>
  <c r="J146" i="5"/>
  <c r="J149" i="5"/>
  <c r="I149" i="5"/>
  <c r="H149" i="5"/>
  <c r="V176" i="5"/>
  <c r="G176" i="5" s="1"/>
  <c r="AB179" i="5"/>
  <c r="T179" i="5"/>
  <c r="S179" i="5"/>
  <c r="S201" i="5"/>
  <c r="AB201" i="5"/>
  <c r="H234" i="5"/>
  <c r="E234" i="5"/>
  <c r="X234" i="5" s="1"/>
  <c r="R234" i="5"/>
  <c r="J234" i="5"/>
  <c r="I234" i="5"/>
  <c r="H254" i="5"/>
  <c r="E254" i="5"/>
  <c r="X254" i="5" s="1"/>
  <c r="R254" i="5"/>
  <c r="J254" i="5"/>
  <c r="I254" i="5"/>
  <c r="H286" i="5"/>
  <c r="E286" i="5"/>
  <c r="X286" i="5" s="1"/>
  <c r="R286" i="5"/>
  <c r="J286" i="5"/>
  <c r="I286" i="5"/>
  <c r="AB320" i="5"/>
  <c r="V320" i="5"/>
  <c r="G320" i="5" s="1"/>
  <c r="AB412" i="5"/>
  <c r="T412" i="5"/>
  <c r="S412" i="5"/>
  <c r="S105" i="5"/>
  <c r="AB105" i="5"/>
  <c r="R114" i="5"/>
  <c r="J114" i="5"/>
  <c r="J117" i="5"/>
  <c r="I117" i="5"/>
  <c r="H117" i="5"/>
  <c r="S137" i="5"/>
  <c r="AB137" i="5"/>
  <c r="V144" i="5"/>
  <c r="AB147" i="5"/>
  <c r="T147" i="5"/>
  <c r="S147" i="5"/>
  <c r="S169" i="5"/>
  <c r="AB169" i="5"/>
  <c r="R178" i="5"/>
  <c r="J178" i="5"/>
  <c r="J181" i="5"/>
  <c r="I181" i="5"/>
  <c r="H181" i="5"/>
  <c r="J209" i="5"/>
  <c r="I209" i="5"/>
  <c r="H209" i="5"/>
  <c r="G209" i="5"/>
  <c r="S240" i="5"/>
  <c r="AB240" i="5"/>
  <c r="T240" i="5"/>
  <c r="H270" i="5"/>
  <c r="E270" i="5"/>
  <c r="X270" i="5" s="1"/>
  <c r="R270" i="5"/>
  <c r="J270" i="5"/>
  <c r="I270" i="5"/>
  <c r="R311" i="5"/>
  <c r="H311" i="5"/>
  <c r="I311" i="5"/>
  <c r="E311" i="5"/>
  <c r="X311" i="5" s="1"/>
  <c r="J311" i="5"/>
  <c r="J70" i="5"/>
  <c r="AB70" i="5"/>
  <c r="I72" i="5"/>
  <c r="J74" i="5"/>
  <c r="AB74" i="5"/>
  <c r="I76" i="5"/>
  <c r="J78" i="5"/>
  <c r="AB78" i="5"/>
  <c r="I80" i="5"/>
  <c r="J82" i="5"/>
  <c r="AB82" i="5"/>
  <c r="I84" i="5"/>
  <c r="J86" i="5"/>
  <c r="AB86" i="5"/>
  <c r="I88" i="5"/>
  <c r="J90" i="5"/>
  <c r="AB90" i="5"/>
  <c r="I92" i="5"/>
  <c r="J94" i="5"/>
  <c r="AB94" i="5"/>
  <c r="I96" i="5"/>
  <c r="J98" i="5"/>
  <c r="AB98" i="5"/>
  <c r="AB104" i="5"/>
  <c r="S108" i="5"/>
  <c r="E114" i="5"/>
  <c r="X114" i="5" s="1"/>
  <c r="S117" i="5"/>
  <c r="AB117" i="5"/>
  <c r="H122" i="5"/>
  <c r="V124" i="5"/>
  <c r="G124" i="5" s="1"/>
  <c r="E125" i="5"/>
  <c r="X125" i="5" s="1"/>
  <c r="R126" i="5"/>
  <c r="J126" i="5"/>
  <c r="AB127" i="5"/>
  <c r="T127" i="5"/>
  <c r="S127" i="5"/>
  <c r="T128" i="5"/>
  <c r="J129" i="5"/>
  <c r="I129" i="5"/>
  <c r="H129" i="5"/>
  <c r="AB136" i="5"/>
  <c r="S140" i="5"/>
  <c r="E146" i="5"/>
  <c r="X146" i="5" s="1"/>
  <c r="S149" i="5"/>
  <c r="AB149" i="5"/>
  <c r="H154" i="5"/>
  <c r="V156" i="5"/>
  <c r="G156" i="5" s="1"/>
  <c r="E157" i="5"/>
  <c r="X157" i="5" s="1"/>
  <c r="R158" i="5"/>
  <c r="J158" i="5"/>
  <c r="AB159" i="5"/>
  <c r="T159" i="5"/>
  <c r="S159" i="5"/>
  <c r="T160" i="5"/>
  <c r="J161" i="5"/>
  <c r="I161" i="5"/>
  <c r="H161" i="5"/>
  <c r="AB168" i="5"/>
  <c r="S172" i="5"/>
  <c r="E178" i="5"/>
  <c r="X178" i="5" s="1"/>
  <c r="S181" i="5"/>
  <c r="AB181" i="5"/>
  <c r="H186" i="5"/>
  <c r="V188" i="5"/>
  <c r="G188" i="5" s="1"/>
  <c r="E189" i="5"/>
  <c r="X189" i="5" s="1"/>
  <c r="R190" i="5"/>
  <c r="J190" i="5"/>
  <c r="AB191" i="5"/>
  <c r="T191" i="5"/>
  <c r="S191" i="5"/>
  <c r="T192" i="5"/>
  <c r="J193" i="5"/>
  <c r="I193" i="5"/>
  <c r="H193" i="5"/>
  <c r="AB200" i="5"/>
  <c r="S204" i="5"/>
  <c r="E218" i="5"/>
  <c r="X218" i="5" s="1"/>
  <c r="R218" i="5"/>
  <c r="J218" i="5"/>
  <c r="I218" i="5"/>
  <c r="AB220" i="5"/>
  <c r="T220" i="5"/>
  <c r="G234" i="5"/>
  <c r="H238" i="5"/>
  <c r="E238" i="5"/>
  <c r="X238" i="5" s="1"/>
  <c r="R238" i="5"/>
  <c r="J238" i="5"/>
  <c r="I238" i="5"/>
  <c r="S244" i="5"/>
  <c r="AB244" i="5"/>
  <c r="T244" i="5"/>
  <c r="G254" i="5"/>
  <c r="S260" i="5"/>
  <c r="AB260" i="5"/>
  <c r="T260" i="5"/>
  <c r="G270" i="5"/>
  <c r="S276" i="5"/>
  <c r="AB276" i="5"/>
  <c r="T276" i="5"/>
  <c r="G286" i="5"/>
  <c r="S292" i="5"/>
  <c r="AB292" i="5"/>
  <c r="T292" i="5"/>
  <c r="G311"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R106" i="5"/>
  <c r="J106" i="5"/>
  <c r="AB107" i="5"/>
  <c r="T107" i="5"/>
  <c r="S107" i="5"/>
  <c r="J109" i="5"/>
  <c r="I109" i="5"/>
  <c r="H109" i="5"/>
  <c r="G114" i="5"/>
  <c r="AB116" i="5"/>
  <c r="S129" i="5"/>
  <c r="AB129" i="5"/>
  <c r="V136" i="5"/>
  <c r="G136" i="5" s="1"/>
  <c r="R138" i="5"/>
  <c r="J138" i="5"/>
  <c r="AB139" i="5"/>
  <c r="T139" i="5"/>
  <c r="S139" i="5"/>
  <c r="J141" i="5"/>
  <c r="I141" i="5"/>
  <c r="H141" i="5"/>
  <c r="G146" i="5"/>
  <c r="AB148" i="5"/>
  <c r="S161" i="5"/>
  <c r="AB161" i="5"/>
  <c r="V168" i="5"/>
  <c r="R170" i="5"/>
  <c r="J170" i="5"/>
  <c r="AB171" i="5"/>
  <c r="T171" i="5"/>
  <c r="S171" i="5"/>
  <c r="J173" i="5"/>
  <c r="I173" i="5"/>
  <c r="H173" i="5"/>
  <c r="G178" i="5"/>
  <c r="AB180" i="5"/>
  <c r="S193" i="5"/>
  <c r="AB193" i="5"/>
  <c r="V200" i="5"/>
  <c r="G200" i="5" s="1"/>
  <c r="R202" i="5"/>
  <c r="J202" i="5"/>
  <c r="AB203" i="5"/>
  <c r="T203" i="5"/>
  <c r="S203" i="5"/>
  <c r="J205" i="5"/>
  <c r="I205" i="5"/>
  <c r="H205" i="5"/>
  <c r="S209" i="5"/>
  <c r="AB209" i="5"/>
  <c r="R210" i="5"/>
  <c r="J210" i="5"/>
  <c r="I210" i="5"/>
  <c r="V220" i="5"/>
  <c r="G220" i="5" s="1"/>
  <c r="R221" i="5"/>
  <c r="J221" i="5"/>
  <c r="I221" i="5"/>
  <c r="H221" i="5"/>
  <c r="G221" i="5"/>
  <c r="H242" i="5"/>
  <c r="E242" i="5"/>
  <c r="X242" i="5" s="1"/>
  <c r="R242" i="5"/>
  <c r="J242" i="5"/>
  <c r="I242" i="5"/>
  <c r="H258" i="5"/>
  <c r="E258" i="5"/>
  <c r="X258" i="5" s="1"/>
  <c r="R258" i="5"/>
  <c r="J258" i="5"/>
  <c r="I258" i="5"/>
  <c r="H274" i="5"/>
  <c r="E274" i="5"/>
  <c r="X274" i="5" s="1"/>
  <c r="R274" i="5"/>
  <c r="J274" i="5"/>
  <c r="I274" i="5"/>
  <c r="E290" i="5"/>
  <c r="X290" i="5" s="1"/>
  <c r="R323" i="5"/>
  <c r="H323" i="5"/>
  <c r="J323" i="5"/>
  <c r="I323" i="5"/>
  <c r="E323" i="5"/>
  <c r="X323" i="5" s="1"/>
  <c r="T360" i="5"/>
  <c r="S360" i="5"/>
  <c r="AB360" i="5"/>
  <c r="E371" i="5"/>
  <c r="X371" i="5" s="1"/>
  <c r="R371" i="5"/>
  <c r="J371" i="5"/>
  <c r="H371" i="5"/>
  <c r="I371" i="5"/>
  <c r="E383" i="5"/>
  <c r="X383" i="5" s="1"/>
  <c r="R383" i="5"/>
  <c r="J383" i="5"/>
  <c r="H383" i="5"/>
  <c r="I383" i="5"/>
  <c r="G383" i="5"/>
  <c r="V116" i="5"/>
  <c r="G116" i="5" s="1"/>
  <c r="AB119" i="5"/>
  <c r="T119" i="5"/>
  <c r="S119" i="5"/>
  <c r="V148" i="5"/>
  <c r="G148" i="5" s="1"/>
  <c r="E149" i="5"/>
  <c r="X149" i="5" s="1"/>
  <c r="AB151" i="5"/>
  <c r="T151" i="5"/>
  <c r="S151" i="5"/>
  <c r="J153" i="5"/>
  <c r="I153" i="5"/>
  <c r="H153" i="5"/>
  <c r="S173" i="5"/>
  <c r="AB173" i="5"/>
  <c r="H178" i="5"/>
  <c r="V180" i="5"/>
  <c r="G180" i="5" s="1"/>
  <c r="E181" i="5"/>
  <c r="X181" i="5" s="1"/>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E319" i="5"/>
  <c r="X319" i="5" s="1"/>
  <c r="J319" i="5"/>
  <c r="AB328" i="5"/>
  <c r="V328" i="5"/>
  <c r="G328" i="5" s="1"/>
  <c r="E351" i="5"/>
  <c r="X351" i="5" s="1"/>
  <c r="R351" i="5"/>
  <c r="J351" i="5"/>
  <c r="H351" i="5"/>
  <c r="I351" i="5"/>
  <c r="AB358" i="5"/>
  <c r="V358" i="5"/>
  <c r="G358" i="5" s="1"/>
  <c r="H114" i="5"/>
  <c r="R118" i="5"/>
  <c r="J118" i="5"/>
  <c r="J101" i="5"/>
  <c r="I101" i="5"/>
  <c r="H101" i="5"/>
  <c r="G106" i="5"/>
  <c r="I114" i="5"/>
  <c r="E118" i="5"/>
  <c r="X118" i="5" s="1"/>
  <c r="S121" i="5"/>
  <c r="AB121" i="5"/>
  <c r="V128" i="5"/>
  <c r="G128" i="5" s="1"/>
  <c r="R130" i="5"/>
  <c r="J130" i="5"/>
  <c r="AB131" i="5"/>
  <c r="T131" i="5"/>
  <c r="S131" i="5"/>
  <c r="T132" i="5"/>
  <c r="J133" i="5"/>
  <c r="I133" i="5"/>
  <c r="H133" i="5"/>
  <c r="G138" i="5"/>
  <c r="I146" i="5"/>
  <c r="S153" i="5"/>
  <c r="AB153" i="5"/>
  <c r="V160" i="5"/>
  <c r="G160" i="5" s="1"/>
  <c r="R162" i="5"/>
  <c r="J162" i="5"/>
  <c r="AB163" i="5"/>
  <c r="T163" i="5"/>
  <c r="S163" i="5"/>
  <c r="T164" i="5"/>
  <c r="J165" i="5"/>
  <c r="I165" i="5"/>
  <c r="H165" i="5"/>
  <c r="G170" i="5"/>
  <c r="I178" i="5"/>
  <c r="E182" i="5"/>
  <c r="X182" i="5" s="1"/>
  <c r="S185" i="5"/>
  <c r="AB185" i="5"/>
  <c r="V192" i="5"/>
  <c r="G192" i="5" s="1"/>
  <c r="AB195" i="5"/>
  <c r="T195" i="5"/>
  <c r="S195" i="5"/>
  <c r="T196" i="5"/>
  <c r="J197" i="5"/>
  <c r="I197" i="5"/>
  <c r="H197" i="5"/>
  <c r="G202" i="5"/>
  <c r="R206" i="5"/>
  <c r="J206" i="5"/>
  <c r="I206" i="5"/>
  <c r="E209" i="5"/>
  <c r="X209" i="5" s="1"/>
  <c r="G210" i="5"/>
  <c r="V212" i="5"/>
  <c r="R213" i="5"/>
  <c r="J213" i="5"/>
  <c r="I213" i="5"/>
  <c r="H213" i="5"/>
  <c r="G213" i="5"/>
  <c r="E222" i="5"/>
  <c r="X222" i="5" s="1"/>
  <c r="R222" i="5"/>
  <c r="J222" i="5"/>
  <c r="I222" i="5"/>
  <c r="S224" i="5"/>
  <c r="AB224" i="5"/>
  <c r="T224" i="5"/>
  <c r="H246" i="5"/>
  <c r="E246" i="5"/>
  <c r="X246" i="5" s="1"/>
  <c r="R246" i="5"/>
  <c r="J246" i="5"/>
  <c r="I246" i="5"/>
  <c r="H262" i="5"/>
  <c r="E262" i="5"/>
  <c r="X262" i="5" s="1"/>
  <c r="R262" i="5"/>
  <c r="J262" i="5"/>
  <c r="I262" i="5"/>
  <c r="H278" i="5"/>
  <c r="E278" i="5"/>
  <c r="X278" i="5" s="1"/>
  <c r="R278" i="5"/>
  <c r="J278" i="5"/>
  <c r="I278" i="5"/>
  <c r="H294" i="5"/>
  <c r="E294" i="5"/>
  <c r="X294" i="5" s="1"/>
  <c r="R294" i="5"/>
  <c r="J294" i="5"/>
  <c r="I294" i="5"/>
  <c r="R307" i="5"/>
  <c r="H307" i="5"/>
  <c r="J307" i="5"/>
  <c r="I307" i="5"/>
  <c r="E307" i="5"/>
  <c r="X307" i="5" s="1"/>
  <c r="G319" i="5"/>
  <c r="AB408" i="5"/>
  <c r="T408" i="5"/>
  <c r="S408" i="5"/>
  <c r="S109" i="5"/>
  <c r="AB109" i="5"/>
  <c r="E117" i="5"/>
  <c r="X117" i="5" s="1"/>
  <c r="J121" i="5"/>
  <c r="I121" i="5"/>
  <c r="H121" i="5"/>
  <c r="S141" i="5"/>
  <c r="AB141" i="5"/>
  <c r="H146" i="5"/>
  <c r="R150" i="5"/>
  <c r="J150" i="5"/>
  <c r="AB72" i="5"/>
  <c r="AB76" i="5"/>
  <c r="AB80" i="5"/>
  <c r="AB84" i="5"/>
  <c r="AB88" i="5"/>
  <c r="AB92" i="5"/>
  <c r="AB96" i="5"/>
  <c r="AB100" i="5"/>
  <c r="S101" i="5"/>
  <c r="AB101" i="5"/>
  <c r="H106" i="5"/>
  <c r="V108" i="5"/>
  <c r="G108" i="5" s="1"/>
  <c r="E109" i="5"/>
  <c r="X109" i="5" s="1"/>
  <c r="R110" i="5"/>
  <c r="J110" i="5"/>
  <c r="AB111" i="5"/>
  <c r="T111" i="5"/>
  <c r="S111" i="5"/>
  <c r="J113" i="5"/>
  <c r="I113" i="5"/>
  <c r="H113" i="5"/>
  <c r="G117" i="5"/>
  <c r="G118" i="5"/>
  <c r="AB120" i="5"/>
  <c r="S124" i="5"/>
  <c r="E130" i="5"/>
  <c r="X130" i="5" s="1"/>
  <c r="S133" i="5"/>
  <c r="AB133" i="5"/>
  <c r="H138" i="5"/>
  <c r="V140" i="5"/>
  <c r="G140" i="5" s="1"/>
  <c r="E141" i="5"/>
  <c r="X141" i="5" s="1"/>
  <c r="R142" i="5"/>
  <c r="J142" i="5"/>
  <c r="AB143" i="5"/>
  <c r="T143" i="5"/>
  <c r="S143" i="5"/>
  <c r="J145" i="5"/>
  <c r="I145" i="5"/>
  <c r="H145" i="5"/>
  <c r="G149" i="5"/>
  <c r="G150" i="5"/>
  <c r="AB152" i="5"/>
  <c r="S156" i="5"/>
  <c r="E162" i="5"/>
  <c r="X162" i="5" s="1"/>
  <c r="S165" i="5"/>
  <c r="AB165" i="5"/>
  <c r="H170" i="5"/>
  <c r="V172" i="5"/>
  <c r="G172" i="5" s="1"/>
  <c r="E173" i="5"/>
  <c r="X173" i="5" s="1"/>
  <c r="R174" i="5"/>
  <c r="J174" i="5"/>
  <c r="AB175" i="5"/>
  <c r="T175" i="5"/>
  <c r="S175" i="5"/>
  <c r="J177" i="5"/>
  <c r="I177" i="5"/>
  <c r="H177" i="5"/>
  <c r="G181" i="5"/>
  <c r="G182" i="5"/>
  <c r="AB184" i="5"/>
  <c r="S188" i="5"/>
  <c r="S197" i="5"/>
  <c r="AB197" i="5"/>
  <c r="H202" i="5"/>
  <c r="V204" i="5"/>
  <c r="G204" i="5" s="1"/>
  <c r="E205" i="5"/>
  <c r="X205" i="5" s="1"/>
  <c r="E206" i="5"/>
  <c r="X206" i="5" s="1"/>
  <c r="AB208" i="5"/>
  <c r="T208"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E331" i="5"/>
  <c r="X331" i="5" s="1"/>
  <c r="E384" i="5"/>
  <c r="X384" i="5" s="1"/>
  <c r="J384" i="5"/>
  <c r="R384" i="5"/>
  <c r="I384" i="5"/>
  <c r="H384" i="5"/>
  <c r="AB402" i="5"/>
  <c r="V402" i="5"/>
  <c r="G402" i="5" s="1"/>
  <c r="S69" i="5"/>
  <c r="AB69" i="5"/>
  <c r="S73" i="5"/>
  <c r="AB73" i="5"/>
  <c r="J76" i="5"/>
  <c r="H76" i="5"/>
  <c r="J77" i="5"/>
  <c r="H77" i="5"/>
  <c r="S81" i="5"/>
  <c r="AB81" i="5"/>
  <c r="J84" i="5"/>
  <c r="H84" i="5"/>
  <c r="J85" i="5"/>
  <c r="H85" i="5"/>
  <c r="S89" i="5"/>
  <c r="AB89" i="5"/>
  <c r="J92" i="5"/>
  <c r="H92" i="5"/>
  <c r="J93" i="5"/>
  <c r="H93" i="5"/>
  <c r="J96" i="5"/>
  <c r="H96" i="5"/>
  <c r="J97" i="5"/>
  <c r="H97" i="5"/>
  <c r="V100" i="5"/>
  <c r="T105" i="5"/>
  <c r="S113" i="5"/>
  <c r="AB113" i="5"/>
  <c r="R117" i="5"/>
  <c r="V120" i="5"/>
  <c r="G120" i="5" s="1"/>
  <c r="E121" i="5"/>
  <c r="X121" i="5" s="1"/>
  <c r="AB123" i="5"/>
  <c r="T123" i="5"/>
  <c r="S123" i="5"/>
  <c r="T124" i="5"/>
  <c r="S145" i="5"/>
  <c r="AB145" i="5"/>
  <c r="R149" i="5"/>
  <c r="H150" i="5"/>
  <c r="V152" i="5"/>
  <c r="E153" i="5"/>
  <c r="X153" i="5" s="1"/>
  <c r="R154" i="5"/>
  <c r="J154" i="5"/>
  <c r="AB155" i="5"/>
  <c r="T155" i="5"/>
  <c r="S155" i="5"/>
  <c r="T156" i="5"/>
  <c r="J157" i="5"/>
  <c r="I157" i="5"/>
  <c r="H157" i="5"/>
  <c r="T169" i="5"/>
  <c r="S177" i="5"/>
  <c r="AB177" i="5"/>
  <c r="R181" i="5"/>
  <c r="H182" i="5"/>
  <c r="V184" i="5"/>
  <c r="G184" i="5" s="1"/>
  <c r="E185" i="5"/>
  <c r="X185" i="5" s="1"/>
  <c r="R186" i="5"/>
  <c r="J186" i="5"/>
  <c r="AB187" i="5"/>
  <c r="T187" i="5"/>
  <c r="S187" i="5"/>
  <c r="T188" i="5"/>
  <c r="J189" i="5"/>
  <c r="T201" i="5"/>
  <c r="V208" i="5"/>
  <c r="R209" i="5"/>
  <c r="S212" i="5"/>
  <c r="E214" i="5"/>
  <c r="X214" i="5" s="1"/>
  <c r="R214" i="5"/>
  <c r="J214" i="5"/>
  <c r="I214" i="5"/>
  <c r="AB216" i="5"/>
  <c r="T216" i="5"/>
  <c r="H226" i="5"/>
  <c r="E226" i="5"/>
  <c r="X226" i="5" s="1"/>
  <c r="R226" i="5"/>
  <c r="J226" i="5"/>
  <c r="I226" i="5"/>
  <c r="S232" i="5"/>
  <c r="AB232" i="5"/>
  <c r="T232" i="5"/>
  <c r="H250" i="5"/>
  <c r="E250" i="5"/>
  <c r="X250" i="5" s="1"/>
  <c r="R250" i="5"/>
  <c r="J250" i="5"/>
  <c r="I250" i="5"/>
  <c r="H266" i="5"/>
  <c r="E266" i="5"/>
  <c r="X266" i="5" s="1"/>
  <c r="R266" i="5"/>
  <c r="J266" i="5"/>
  <c r="I266" i="5"/>
  <c r="H282" i="5"/>
  <c r="E282" i="5"/>
  <c r="X282" i="5" s="1"/>
  <c r="R282" i="5"/>
  <c r="J282" i="5"/>
  <c r="I282" i="5"/>
  <c r="H298" i="5"/>
  <c r="E298" i="5"/>
  <c r="X298" i="5" s="1"/>
  <c r="R298" i="5"/>
  <c r="J298" i="5"/>
  <c r="I298" i="5"/>
  <c r="R327" i="5"/>
  <c r="H327" i="5"/>
  <c r="I327" i="5"/>
  <c r="E327" i="5"/>
  <c r="X327" i="5" s="1"/>
  <c r="J327" i="5"/>
  <c r="V339" i="5"/>
  <c r="G339" i="5" s="1"/>
  <c r="E352" i="5"/>
  <c r="X352" i="5" s="1"/>
  <c r="J352" i="5"/>
  <c r="R352" i="5"/>
  <c r="I352" i="5"/>
  <c r="H352" i="5"/>
  <c r="S361" i="5"/>
  <c r="AB361" i="5"/>
  <c r="T361" i="5"/>
  <c r="I470" i="5"/>
  <c r="H470" i="5"/>
  <c r="E470" i="5"/>
  <c r="X470" i="5" s="1"/>
  <c r="R470" i="5"/>
  <c r="J470" i="5"/>
  <c r="I494" i="5"/>
  <c r="H494" i="5"/>
  <c r="E494" i="5"/>
  <c r="X494" i="5" s="1"/>
  <c r="R494" i="5"/>
  <c r="J494" i="5"/>
  <c r="G494" i="5"/>
  <c r="J69" i="5"/>
  <c r="H69" i="5"/>
  <c r="J72" i="5"/>
  <c r="H72" i="5"/>
  <c r="J73" i="5"/>
  <c r="H73" i="5"/>
  <c r="S77" i="5"/>
  <c r="AB77" i="5"/>
  <c r="J80" i="5"/>
  <c r="H80" i="5"/>
  <c r="J81" i="5"/>
  <c r="H81" i="5"/>
  <c r="S85" i="5"/>
  <c r="AB85" i="5"/>
  <c r="J88" i="5"/>
  <c r="H88" i="5"/>
  <c r="J89" i="5"/>
  <c r="H89" i="5"/>
  <c r="S93" i="5"/>
  <c r="AB93" i="5"/>
  <c r="S97" i="5"/>
  <c r="AB97" i="5"/>
  <c r="H118" i="5"/>
  <c r="R122" i="5"/>
  <c r="J122" i="5"/>
  <c r="J125" i="5"/>
  <c r="I125" i="5"/>
  <c r="H125" i="5"/>
  <c r="T137" i="5"/>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E122" i="5"/>
  <c r="X122" i="5" s="1"/>
  <c r="S125" i="5"/>
  <c r="AB125" i="5"/>
  <c r="R129" i="5"/>
  <c r="H130" i="5"/>
  <c r="V132" i="5"/>
  <c r="G132" i="5" s="1"/>
  <c r="E133" i="5"/>
  <c r="X133" i="5" s="1"/>
  <c r="R134" i="5"/>
  <c r="J134" i="5"/>
  <c r="AB135" i="5"/>
  <c r="T135" i="5"/>
  <c r="S135" i="5"/>
  <c r="T136" i="5"/>
  <c r="J137" i="5"/>
  <c r="I137" i="5"/>
  <c r="H137" i="5"/>
  <c r="G141" i="5"/>
  <c r="G142" i="5"/>
  <c r="AB144" i="5"/>
  <c r="S148" i="5"/>
  <c r="T149" i="5"/>
  <c r="I150" i="5"/>
  <c r="E154" i="5"/>
  <c r="X154" i="5" s="1"/>
  <c r="S157" i="5"/>
  <c r="AB157" i="5"/>
  <c r="R161" i="5"/>
  <c r="H162" i="5"/>
  <c r="V164" i="5"/>
  <c r="E165" i="5"/>
  <c r="X165" i="5" s="1"/>
  <c r="R166" i="5"/>
  <c r="J166" i="5"/>
  <c r="AB167" i="5"/>
  <c r="T167" i="5"/>
  <c r="S167" i="5"/>
  <c r="T168" i="5"/>
  <c r="J169" i="5"/>
  <c r="I169" i="5"/>
  <c r="H169" i="5"/>
  <c r="G173" i="5"/>
  <c r="G174" i="5"/>
  <c r="AB176" i="5"/>
  <c r="S180" i="5"/>
  <c r="T181" i="5"/>
  <c r="I182" i="5"/>
  <c r="E186" i="5"/>
  <c r="X186" i="5" s="1"/>
  <c r="S189" i="5"/>
  <c r="AB189" i="5"/>
  <c r="R193" i="5"/>
  <c r="V196" i="5"/>
  <c r="E197" i="5"/>
  <c r="X197" i="5" s="1"/>
  <c r="R198" i="5"/>
  <c r="J198" i="5"/>
  <c r="AB199" i="5"/>
  <c r="T199" i="5"/>
  <c r="S199" i="5"/>
  <c r="T200" i="5"/>
  <c r="J201" i="5"/>
  <c r="G205" i="5"/>
  <c r="H206" i="5"/>
  <c r="T209" i="5"/>
  <c r="G214" i="5"/>
  <c r="V216" i="5"/>
  <c r="G216" i="5" s="1"/>
  <c r="R217" i="5"/>
  <c r="J217" i="5"/>
  <c r="I217" i="5"/>
  <c r="H217" i="5"/>
  <c r="G217" i="5"/>
  <c r="E221" i="5"/>
  <c r="X221" i="5" s="1"/>
  <c r="G226" i="5"/>
  <c r="H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E315" i="5"/>
  <c r="X315" i="5" s="1"/>
  <c r="G327" i="5"/>
  <c r="E335" i="5"/>
  <c r="X335" i="5" s="1"/>
  <c r="R335" i="5"/>
  <c r="H335" i="5"/>
  <c r="J335" i="5"/>
  <c r="I335" i="5"/>
  <c r="V359" i="5"/>
  <c r="G359" i="5" s="1"/>
  <c r="G233" i="5"/>
  <c r="I310" i="5"/>
  <c r="T313" i="5"/>
  <c r="I318" i="5"/>
  <c r="T321" i="5"/>
  <c r="I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E471" i="5"/>
  <c r="X471" i="5" s="1"/>
  <c r="R499" i="5"/>
  <c r="J499" i="5"/>
  <c r="I499" i="5"/>
  <c r="H499" i="5"/>
  <c r="E499" i="5"/>
  <c r="X499" i="5" s="1"/>
  <c r="R531" i="5"/>
  <c r="J531" i="5"/>
  <c r="I531" i="5"/>
  <c r="H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AB342" i="5"/>
  <c r="V342" i="5"/>
  <c r="T344" i="5"/>
  <c r="S344" i="5"/>
  <c r="G351" i="5"/>
  <c r="I360" i="5"/>
  <c r="V367" i="5"/>
  <c r="E368" i="5"/>
  <c r="X368" i="5" s="1"/>
  <c r="J368" i="5"/>
  <c r="AB374" i="5"/>
  <c r="V374" i="5"/>
  <c r="T376" i="5"/>
  <c r="S376" i="5"/>
  <c r="AB386" i="5"/>
  <c r="V386" i="5"/>
  <c r="T392" i="5"/>
  <c r="S392" i="5"/>
  <c r="AB393" i="5"/>
  <c r="S393" i="5"/>
  <c r="E399" i="5"/>
  <c r="X399" i="5" s="1"/>
  <c r="R399" i="5"/>
  <c r="J399" i="5"/>
  <c r="H399" i="5"/>
  <c r="E464" i="5"/>
  <c r="X464" i="5" s="1"/>
  <c r="I464" i="5"/>
  <c r="H464" i="5"/>
  <c r="G464" i="5"/>
  <c r="R464" i="5"/>
  <c r="J464" i="5"/>
  <c r="I478" i="5"/>
  <c r="H478" i="5"/>
  <c r="E478" i="5"/>
  <c r="X478" i="5" s="1"/>
  <c r="R478" i="5"/>
  <c r="J478" i="5"/>
  <c r="G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AB333" i="5"/>
  <c r="H336" i="5"/>
  <c r="AB345" i="5"/>
  <c r="E347" i="5"/>
  <c r="X347" i="5" s="1"/>
  <c r="R347" i="5"/>
  <c r="J347" i="5"/>
  <c r="H347" i="5"/>
  <c r="E348" i="5"/>
  <c r="X348" i="5" s="1"/>
  <c r="J348" i="5"/>
  <c r="AB354" i="5"/>
  <c r="V354" i="5"/>
  <c r="G354" i="5" s="1"/>
  <c r="T356" i="5"/>
  <c r="S356" i="5"/>
  <c r="G363"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E483" i="5"/>
  <c r="X483" i="5" s="1"/>
  <c r="I510" i="5"/>
  <c r="H510" i="5"/>
  <c r="E510" i="5"/>
  <c r="X510" i="5" s="1"/>
  <c r="R510" i="5"/>
  <c r="J510" i="5"/>
  <c r="G510" i="5"/>
  <c r="I542" i="5"/>
  <c r="H542" i="5"/>
  <c r="E542" i="5"/>
  <c r="X542" i="5" s="1"/>
  <c r="R542" i="5"/>
  <c r="J542" i="5"/>
  <c r="G542" i="5"/>
  <c r="T309" i="5"/>
  <c r="J310" i="5"/>
  <c r="I314" i="5"/>
  <c r="T317" i="5"/>
  <c r="J318" i="5"/>
  <c r="I322" i="5"/>
  <c r="T325" i="5"/>
  <c r="J326" i="5"/>
  <c r="H332" i="5"/>
  <c r="I336" i="5"/>
  <c r="R338" i="5"/>
  <c r="I338" i="5"/>
  <c r="AB338" i="5"/>
  <c r="G343" i="5"/>
  <c r="E360" i="5"/>
  <c r="X360" i="5" s="1"/>
  <c r="J360" i="5"/>
  <c r="H364" i="5"/>
  <c r="AB366" i="5"/>
  <c r="V366" i="5"/>
  <c r="T368" i="5"/>
  <c r="S368" i="5"/>
  <c r="AB394" i="5"/>
  <c r="V394" i="5"/>
  <c r="T400" i="5"/>
  <c r="S400" i="5"/>
  <c r="AB401" i="5"/>
  <c r="S401" i="5"/>
  <c r="AB416" i="5"/>
  <c r="T416" i="5"/>
  <c r="S416" i="5"/>
  <c r="R515" i="5"/>
  <c r="J515" i="5"/>
  <c r="I515" i="5"/>
  <c r="H515" i="5"/>
  <c r="E515" i="5"/>
  <c r="X515" i="5" s="1"/>
  <c r="G302" i="5"/>
  <c r="R310" i="5"/>
  <c r="I313" i="5"/>
  <c r="E314" i="5"/>
  <c r="X314" i="5" s="1"/>
  <c r="R318" i="5"/>
  <c r="I321" i="5"/>
  <c r="E322" i="5"/>
  <c r="X322" i="5" s="1"/>
  <c r="R326" i="5"/>
  <c r="I329" i="5"/>
  <c r="I332" i="5"/>
  <c r="AB334" i="5"/>
  <c r="E338" i="5"/>
  <c r="X338" i="5" s="1"/>
  <c r="AB339" i="5"/>
  <c r="V340" i="5"/>
  <c r="G340" i="5" s="1"/>
  <c r="I343" i="5"/>
  <c r="H344" i="5"/>
  <c r="AB346" i="5"/>
  <c r="V346" i="5"/>
  <c r="T348" i="5"/>
  <c r="S348" i="5"/>
  <c r="AB359" i="5"/>
  <c r="AB369" i="5"/>
  <c r="E372" i="5"/>
  <c r="X372" i="5" s="1"/>
  <c r="J372" i="5"/>
  <c r="H376" i="5"/>
  <c r="AB378" i="5"/>
  <c r="V378" i="5"/>
  <c r="T380" i="5"/>
  <c r="S380" i="5"/>
  <c r="AB398" i="5"/>
  <c r="V398"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AB466" i="5"/>
  <c r="T466" i="5"/>
  <c r="G470" i="5"/>
  <c r="AB474" i="5"/>
  <c r="T474" i="5"/>
  <c r="E487" i="5"/>
  <c r="X487" i="5" s="1"/>
  <c r="T488" i="5"/>
  <c r="S488" i="5"/>
  <c r="E503" i="5"/>
  <c r="X503" i="5" s="1"/>
  <c r="T504" i="5"/>
  <c r="S504" i="5"/>
  <c r="E519" i="5"/>
  <c r="X519" i="5" s="1"/>
  <c r="T520" i="5"/>
  <c r="S520" i="5"/>
  <c r="E535" i="5"/>
  <c r="X535" i="5" s="1"/>
  <c r="T536" i="5"/>
  <c r="S536"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G515" i="5"/>
  <c r="AB515" i="5"/>
  <c r="E516" i="5"/>
  <c r="X516" i="5" s="1"/>
  <c r="I516" i="5"/>
  <c r="V525" i="5"/>
  <c r="AB526" i="5"/>
  <c r="T526" i="5"/>
  <c r="G531" i="5"/>
  <c r="AB531" i="5"/>
  <c r="E532" i="5"/>
  <c r="X532" i="5" s="1"/>
  <c r="I532" i="5"/>
  <c r="V541" i="5"/>
  <c r="G541" i="5" s="1"/>
  <c r="AB542" i="5"/>
  <c r="T542" i="5"/>
  <c r="J550" i="5"/>
  <c r="I550" i="5"/>
  <c r="H550" i="5"/>
  <c r="E550" i="5"/>
  <c r="X550" i="5" s="1"/>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V490" i="5"/>
  <c r="R495" i="5"/>
  <c r="J495" i="5"/>
  <c r="G498" i="5"/>
  <c r="T500" i="5"/>
  <c r="S500" i="5"/>
  <c r="H503" i="5"/>
  <c r="V506" i="5"/>
  <c r="R511" i="5"/>
  <c r="J511" i="5"/>
  <c r="G514" i="5"/>
  <c r="T516" i="5"/>
  <c r="S516" i="5"/>
  <c r="H519" i="5"/>
  <c r="V522" i="5"/>
  <c r="R527" i="5"/>
  <c r="J527" i="5"/>
  <c r="G530" i="5"/>
  <c r="T532" i="5"/>
  <c r="S532" i="5"/>
  <c r="H535"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AB548" i="5"/>
  <c r="AB550" i="5"/>
  <c r="T550" i="5"/>
  <c r="R551" i="5"/>
  <c r="J551" i="5"/>
  <c r="AB557" i="5"/>
  <c r="V557" i="5"/>
  <c r="G557" i="5" s="1"/>
  <c r="E559" i="5"/>
  <c r="X559" i="5" s="1"/>
  <c r="T560" i="5"/>
  <c r="S560" i="5"/>
  <c r="T568" i="5"/>
  <c r="S568" i="5"/>
  <c r="AB568" i="5"/>
  <c r="J574" i="5"/>
  <c r="I574" i="5"/>
  <c r="H574" i="5"/>
  <c r="E574" i="5"/>
  <c r="X574" i="5" s="1"/>
  <c r="AB578" i="5"/>
  <c r="T578" i="5"/>
  <c r="S578" i="5"/>
  <c r="AB581" i="5"/>
  <c r="V581" i="5"/>
  <c r="G581" i="5" s="1"/>
  <c r="H682" i="5"/>
  <c r="R682" i="5"/>
  <c r="J682" i="5"/>
  <c r="I682" i="5"/>
  <c r="E682" i="5"/>
  <c r="X682" i="5" s="1"/>
  <c r="S461" i="5"/>
  <c r="J463" i="5"/>
  <c r="V467" i="5"/>
  <c r="I468" i="5"/>
  <c r="T470" i="5"/>
  <c r="V475" i="5"/>
  <c r="T480" i="5"/>
  <c r="S480" i="5"/>
  <c r="V486" i="5"/>
  <c r="G486" i="5" s="1"/>
  <c r="H488" i="5"/>
  <c r="R491" i="5"/>
  <c r="J491" i="5"/>
  <c r="T496" i="5"/>
  <c r="S496" i="5"/>
  <c r="V502" i="5"/>
  <c r="H504" i="5"/>
  <c r="R507" i="5"/>
  <c r="J507" i="5"/>
  <c r="T512" i="5"/>
  <c r="S512" i="5"/>
  <c r="V518" i="5"/>
  <c r="H520" i="5"/>
  <c r="R523" i="5"/>
  <c r="J523" i="5"/>
  <c r="T528" i="5"/>
  <c r="S528" i="5"/>
  <c r="V534" i="5"/>
  <c r="G534" i="5" s="1"/>
  <c r="H536" i="5"/>
  <c r="R539" i="5"/>
  <c r="J539" i="5"/>
  <c r="T544" i="5"/>
  <c r="S544" i="5"/>
  <c r="V554" i="5"/>
  <c r="G554" i="5" s="1"/>
  <c r="G558" i="5"/>
  <c r="AB562" i="5"/>
  <c r="T562" i="5"/>
  <c r="R563" i="5"/>
  <c r="J563" i="5"/>
  <c r="AB566" i="5"/>
  <c r="T566" i="5"/>
  <c r="S566" i="5"/>
  <c r="AB569" i="5"/>
  <c r="V569" i="5"/>
  <c r="G569" i="5" s="1"/>
  <c r="G570" i="5"/>
  <c r="T588" i="5"/>
  <c r="S588" i="5"/>
  <c r="AB588" i="5"/>
  <c r="H686" i="5"/>
  <c r="R686" i="5"/>
  <c r="J686" i="5"/>
  <c r="I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AB480" i="5"/>
  <c r="G484" i="5"/>
  <c r="V485" i="5"/>
  <c r="AB486" i="5"/>
  <c r="T486" i="5"/>
  <c r="G491" i="5"/>
  <c r="AB491" i="5"/>
  <c r="E492" i="5"/>
  <c r="X492" i="5" s="1"/>
  <c r="I492" i="5"/>
  <c r="AB496" i="5"/>
  <c r="G500" i="5"/>
  <c r="V501" i="5"/>
  <c r="G501" i="5" s="1"/>
  <c r="AB502" i="5"/>
  <c r="T502" i="5"/>
  <c r="G507" i="5"/>
  <c r="AB507" i="5"/>
  <c r="E508" i="5"/>
  <c r="X508" i="5" s="1"/>
  <c r="I508" i="5"/>
  <c r="AB512" i="5"/>
  <c r="G516" i="5"/>
  <c r="V517" i="5"/>
  <c r="AB518" i="5"/>
  <c r="T518" i="5"/>
  <c r="G523" i="5"/>
  <c r="AB523" i="5"/>
  <c r="E524" i="5"/>
  <c r="X524" i="5" s="1"/>
  <c r="AB528" i="5"/>
  <c r="G532" i="5"/>
  <c r="V533" i="5"/>
  <c r="G533" i="5" s="1"/>
  <c r="AB534" i="5"/>
  <c r="T534" i="5"/>
  <c r="G539" i="5"/>
  <c r="AB539" i="5"/>
  <c r="E540" i="5"/>
  <c r="X540" i="5" s="1"/>
  <c r="I540" i="5"/>
  <c r="AB544" i="5"/>
  <c r="AB549" i="5"/>
  <c r="V549" i="5"/>
  <c r="G549" i="5" s="1"/>
  <c r="T552" i="5"/>
  <c r="S552" i="5"/>
  <c r="H559" i="5"/>
  <c r="T576" i="5"/>
  <c r="S576" i="5"/>
  <c r="AB576" i="5"/>
  <c r="J582" i="5"/>
  <c r="I582" i="5"/>
  <c r="H582" i="5"/>
  <c r="E582" i="5"/>
  <c r="X582" i="5" s="1"/>
  <c r="AB586" i="5"/>
  <c r="T586" i="5"/>
  <c r="S586" i="5"/>
  <c r="AB589" i="5"/>
  <c r="V589" i="5"/>
  <c r="H690" i="5"/>
  <c r="R690" i="5"/>
  <c r="J690" i="5"/>
  <c r="I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E685" i="5"/>
  <c r="X685" i="5" s="1"/>
  <c r="I685" i="5"/>
  <c r="V687" i="5"/>
  <c r="G687" i="5" s="1"/>
  <c r="I688" i="5"/>
  <c r="H689" i="5"/>
  <c r="AB691" i="5"/>
  <c r="E701" i="5"/>
  <c r="X701" i="5" s="1"/>
  <c r="I701" i="5"/>
  <c r="V703" i="5"/>
  <c r="G703" i="5" s="1"/>
  <c r="I704" i="5"/>
  <c r="H705" i="5"/>
  <c r="J707" i="5"/>
  <c r="I707" i="5"/>
  <c r="E707" i="5"/>
  <c r="X707" i="5" s="1"/>
  <c r="AB711" i="5"/>
  <c r="S715" i="5"/>
  <c r="H719" i="5"/>
  <c r="G721" i="5"/>
  <c r="E722" i="5"/>
  <c r="X722" i="5" s="1"/>
  <c r="J723" i="5"/>
  <c r="I723" i="5"/>
  <c r="E723" i="5"/>
  <c r="X723" i="5" s="1"/>
  <c r="H726" i="5"/>
  <c r="R726" i="5"/>
  <c r="AB727" i="5"/>
  <c r="R728" i="5"/>
  <c r="H728" i="5"/>
  <c r="S731" i="5"/>
  <c r="H735" i="5"/>
  <c r="G737" i="5"/>
  <c r="J739" i="5"/>
  <c r="I739" i="5"/>
  <c r="E739" i="5"/>
  <c r="X739" i="5" s="1"/>
  <c r="H742" i="5"/>
  <c r="R742" i="5"/>
  <c r="AB743" i="5"/>
  <c r="R744" i="5"/>
  <c r="H744" i="5"/>
  <c r="S747" i="5"/>
  <c r="T757" i="5"/>
  <c r="S757" i="5"/>
  <c r="AB759" i="5"/>
  <c r="T759" i="5"/>
  <c r="H765" i="5"/>
  <c r="E765" i="5"/>
  <c r="X765" i="5" s="1"/>
  <c r="J765" i="5"/>
  <c r="I765" i="5"/>
  <c r="J771" i="5"/>
  <c r="I771" i="5"/>
  <c r="H771" i="5"/>
  <c r="E771" i="5"/>
  <c r="X771" i="5" s="1"/>
  <c r="H781" i="5"/>
  <c r="E781" i="5"/>
  <c r="X781" i="5" s="1"/>
  <c r="J781" i="5"/>
  <c r="I781" i="5"/>
  <c r="J787" i="5"/>
  <c r="I787" i="5"/>
  <c r="H787" i="5"/>
  <c r="E787" i="5"/>
  <c r="X787" i="5" s="1"/>
  <c r="J815" i="5"/>
  <c r="E815" i="5"/>
  <c r="X815" i="5" s="1"/>
  <c r="R815" i="5"/>
  <c r="I815" i="5"/>
  <c r="H815" i="5"/>
  <c r="I850" i="5"/>
  <c r="H850" i="5"/>
  <c r="E850" i="5"/>
  <c r="X850" i="5" s="1"/>
  <c r="R850" i="5"/>
  <c r="J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S693" i="5"/>
  <c r="E696" i="5"/>
  <c r="X696" i="5" s="1"/>
  <c r="AB697" i="5"/>
  <c r="S699" i="5"/>
  <c r="AB702" i="5"/>
  <c r="G702" i="5"/>
  <c r="J704" i="5"/>
  <c r="J705" i="5"/>
  <c r="E708" i="5"/>
  <c r="X708" i="5" s="1"/>
  <c r="E709" i="5"/>
  <c r="X709" i="5" s="1"/>
  <c r="J709" i="5"/>
  <c r="I709" i="5"/>
  <c r="AB713" i="5"/>
  <c r="H721" i="5"/>
  <c r="E724" i="5"/>
  <c r="X724" i="5" s="1"/>
  <c r="E725" i="5"/>
  <c r="X725" i="5" s="1"/>
  <c r="J725" i="5"/>
  <c r="I725" i="5"/>
  <c r="AB729" i="5"/>
  <c r="H737" i="5"/>
  <c r="E740" i="5"/>
  <c r="X740" i="5" s="1"/>
  <c r="E741" i="5"/>
  <c r="X741" i="5" s="1"/>
  <c r="J741" i="5"/>
  <c r="I741" i="5"/>
  <c r="AB745" i="5"/>
  <c r="S749" i="5"/>
  <c r="R752" i="5"/>
  <c r="J752" i="5"/>
  <c r="H752" i="5"/>
  <c r="J759" i="5"/>
  <c r="I759" i="5"/>
  <c r="H759" i="5"/>
  <c r="E759" i="5"/>
  <c r="X759" i="5" s="1"/>
  <c r="G765" i="5"/>
  <c r="AB769" i="5"/>
  <c r="T769" i="5"/>
  <c r="S769" i="5"/>
  <c r="S775" i="5"/>
  <c r="AB775" i="5"/>
  <c r="T775" i="5"/>
  <c r="G781" i="5"/>
  <c r="AB785" i="5"/>
  <c r="T785" i="5"/>
  <c r="S785" i="5"/>
  <c r="S791" i="5"/>
  <c r="AB791" i="5"/>
  <c r="T791" i="5"/>
  <c r="R803" i="5"/>
  <c r="J803" i="5"/>
  <c r="I803" i="5"/>
  <c r="H803" i="5"/>
  <c r="E803" i="5"/>
  <c r="X803" i="5" s="1"/>
  <c r="J827" i="5"/>
  <c r="I827" i="5"/>
  <c r="E827" i="5"/>
  <c r="X827" i="5" s="1"/>
  <c r="R827" i="5"/>
  <c r="H827" i="5"/>
  <c r="J656" i="5"/>
  <c r="J660" i="5"/>
  <c r="S661" i="5"/>
  <c r="J664" i="5"/>
  <c r="S665" i="5"/>
  <c r="J668" i="5"/>
  <c r="S669" i="5"/>
  <c r="J672" i="5"/>
  <c r="S673" i="5"/>
  <c r="J676" i="5"/>
  <c r="S677" i="5"/>
  <c r="E681" i="5"/>
  <c r="X681" i="5" s="1"/>
  <c r="I681" i="5"/>
  <c r="J683" i="5"/>
  <c r="I683" i="5"/>
  <c r="E683" i="5"/>
  <c r="X683" i="5" s="1"/>
  <c r="AB687" i="5"/>
  <c r="G691" i="5"/>
  <c r="E697" i="5"/>
  <c r="X697" i="5" s="1"/>
  <c r="I697" i="5"/>
  <c r="J699" i="5"/>
  <c r="I699" i="5"/>
  <c r="E699" i="5"/>
  <c r="X699" i="5" s="1"/>
  <c r="AB703" i="5"/>
  <c r="J711" i="5"/>
  <c r="I711" i="5"/>
  <c r="E711" i="5"/>
  <c r="X711" i="5" s="1"/>
  <c r="H714" i="5"/>
  <c r="R714" i="5"/>
  <c r="AB715" i="5"/>
  <c r="R716" i="5"/>
  <c r="H716" i="5"/>
  <c r="J727" i="5"/>
  <c r="I727" i="5"/>
  <c r="E727" i="5"/>
  <c r="X727" i="5" s="1"/>
  <c r="AB731" i="5"/>
  <c r="R732" i="5"/>
  <c r="H732" i="5"/>
  <c r="J743" i="5"/>
  <c r="I743" i="5"/>
  <c r="E743" i="5"/>
  <c r="X743" i="5" s="1"/>
  <c r="X744" i="5"/>
  <c r="H746" i="5"/>
  <c r="R746" i="5"/>
  <c r="AB747" i="5"/>
  <c r="R748" i="5"/>
  <c r="H748" i="5"/>
  <c r="H769" i="5"/>
  <c r="E769" i="5"/>
  <c r="X769" i="5" s="1"/>
  <c r="J769" i="5"/>
  <c r="I769" i="5"/>
  <c r="J775" i="5"/>
  <c r="I775" i="5"/>
  <c r="H775" i="5"/>
  <c r="E775" i="5"/>
  <c r="X775" i="5" s="1"/>
  <c r="H785" i="5"/>
  <c r="E785" i="5"/>
  <c r="X785" i="5" s="1"/>
  <c r="J785" i="5"/>
  <c r="I785" i="5"/>
  <c r="J791" i="5"/>
  <c r="I791" i="5"/>
  <c r="H791" i="5"/>
  <c r="E791" i="5"/>
  <c r="X791" i="5" s="1"/>
  <c r="R799" i="5"/>
  <c r="J799" i="5"/>
  <c r="I799" i="5"/>
  <c r="H799" i="5"/>
  <c r="E799" i="5"/>
  <c r="X799" i="5" s="1"/>
  <c r="H680" i="5"/>
  <c r="AB682" i="5"/>
  <c r="G682" i="5"/>
  <c r="AB693" i="5"/>
  <c r="H696" i="5"/>
  <c r="AB698" i="5"/>
  <c r="G698" i="5"/>
  <c r="E713" i="5"/>
  <c r="X713" i="5" s="1"/>
  <c r="J713" i="5"/>
  <c r="I713" i="5"/>
  <c r="E729" i="5"/>
  <c r="X729" i="5" s="1"/>
  <c r="J729" i="5"/>
  <c r="I729" i="5"/>
  <c r="E745" i="5"/>
  <c r="X745" i="5" s="1"/>
  <c r="J745" i="5"/>
  <c r="I745" i="5"/>
  <c r="T753" i="5"/>
  <c r="S753" i="5"/>
  <c r="AB755" i="5"/>
  <c r="T755" i="5"/>
  <c r="S763" i="5"/>
  <c r="AB763" i="5"/>
  <c r="T763" i="5"/>
  <c r="AB773" i="5"/>
  <c r="T773" i="5"/>
  <c r="S773" i="5"/>
  <c r="S779" i="5"/>
  <c r="AB779" i="5"/>
  <c r="T779" i="5"/>
  <c r="AB789" i="5"/>
  <c r="T789" i="5"/>
  <c r="S789" i="5"/>
  <c r="R795" i="5"/>
  <c r="J795" i="5"/>
  <c r="I795" i="5"/>
  <c r="H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E693" i="5"/>
  <c r="X693" i="5" s="1"/>
  <c r="I693" i="5"/>
  <c r="H694" i="5"/>
  <c r="R694" i="5"/>
  <c r="V695" i="5"/>
  <c r="G695" i="5" s="1"/>
  <c r="I696" i="5"/>
  <c r="H697" i="5"/>
  <c r="AB699" i="5"/>
  <c r="S707" i="5"/>
  <c r="R709" i="5"/>
  <c r="H711" i="5"/>
  <c r="G713" i="5"/>
  <c r="E714" i="5"/>
  <c r="X714" i="5" s="1"/>
  <c r="J715" i="5"/>
  <c r="I715" i="5"/>
  <c r="E715" i="5"/>
  <c r="X715" i="5" s="1"/>
  <c r="AB719" i="5"/>
  <c r="R720" i="5"/>
  <c r="H720" i="5"/>
  <c r="S723" i="5"/>
  <c r="R725" i="5"/>
  <c r="H727" i="5"/>
  <c r="G729" i="5"/>
  <c r="J731" i="5"/>
  <c r="I731" i="5"/>
  <c r="E731" i="5"/>
  <c r="X731" i="5" s="1"/>
  <c r="H734" i="5"/>
  <c r="R734" i="5"/>
  <c r="AB735" i="5"/>
  <c r="R736" i="5"/>
  <c r="H736" i="5"/>
  <c r="S739" i="5"/>
  <c r="H743" i="5"/>
  <c r="G745" i="5"/>
  <c r="E746" i="5"/>
  <c r="X746" i="5" s="1"/>
  <c r="J747" i="5"/>
  <c r="I747" i="5"/>
  <c r="E747" i="5"/>
  <c r="X747" i="5" s="1"/>
  <c r="E753" i="5"/>
  <c r="X753" i="5" s="1"/>
  <c r="J753" i="5"/>
  <c r="I753" i="5"/>
  <c r="J755" i="5"/>
  <c r="I755" i="5"/>
  <c r="H755" i="5"/>
  <c r="E755" i="5"/>
  <c r="X755" i="5" s="1"/>
  <c r="J763" i="5"/>
  <c r="I763" i="5"/>
  <c r="H763" i="5"/>
  <c r="E763" i="5"/>
  <c r="X763" i="5" s="1"/>
  <c r="R769" i="5"/>
  <c r="H773" i="5"/>
  <c r="E773" i="5"/>
  <c r="X773" i="5" s="1"/>
  <c r="J773" i="5"/>
  <c r="I773" i="5"/>
  <c r="R775" i="5"/>
  <c r="J779" i="5"/>
  <c r="I779" i="5"/>
  <c r="H779" i="5"/>
  <c r="E779" i="5"/>
  <c r="X779" i="5" s="1"/>
  <c r="R785" i="5"/>
  <c r="H789" i="5"/>
  <c r="E789" i="5"/>
  <c r="X789" i="5" s="1"/>
  <c r="J789" i="5"/>
  <c r="I789" i="5"/>
  <c r="R791" i="5"/>
  <c r="G795" i="5"/>
  <c r="AB801" i="5"/>
  <c r="T801" i="5"/>
  <c r="S801" i="5"/>
  <c r="H805" i="5"/>
  <c r="G805" i="5"/>
  <c r="E805" i="5"/>
  <c r="X805" i="5" s="1"/>
  <c r="R805" i="5"/>
  <c r="J805" i="5"/>
  <c r="I805" i="5"/>
  <c r="I834" i="5"/>
  <c r="H834" i="5"/>
  <c r="E834" i="5"/>
  <c r="X834" i="5" s="1"/>
  <c r="R834" i="5"/>
  <c r="J834" i="5"/>
  <c r="I598" i="5"/>
  <c r="I602" i="5"/>
  <c r="I606" i="5"/>
  <c r="I610" i="5"/>
  <c r="I614" i="5"/>
  <c r="I618" i="5"/>
  <c r="I622" i="5"/>
  <c r="I626" i="5"/>
  <c r="I630" i="5"/>
  <c r="G633" i="5"/>
  <c r="I638" i="5"/>
  <c r="I642" i="5"/>
  <c r="I646" i="5"/>
  <c r="I650" i="5"/>
  <c r="I678" i="5"/>
  <c r="J680" i="5"/>
  <c r="J681" i="5"/>
  <c r="S685" i="5"/>
  <c r="E688" i="5"/>
  <c r="X688" i="5" s="1"/>
  <c r="AB689" i="5"/>
  <c r="S691" i="5"/>
  <c r="H692" i="5"/>
  <c r="G693" i="5"/>
  <c r="AB694" i="5"/>
  <c r="G694" i="5"/>
  <c r="J696" i="5"/>
  <c r="J697" i="5"/>
  <c r="S701" i="5"/>
  <c r="E704" i="5"/>
  <c r="X704" i="5" s="1"/>
  <c r="AB705" i="5"/>
  <c r="S709" i="5"/>
  <c r="R711" i="5"/>
  <c r="H713" i="5"/>
  <c r="G715" i="5"/>
  <c r="E716" i="5"/>
  <c r="X716" i="5" s="1"/>
  <c r="E717" i="5"/>
  <c r="X717" i="5" s="1"/>
  <c r="AB721" i="5"/>
  <c r="S725" i="5"/>
  <c r="J726" i="5"/>
  <c r="R727" i="5"/>
  <c r="I728" i="5"/>
  <c r="H729" i="5"/>
  <c r="G731" i="5"/>
  <c r="E732" i="5"/>
  <c r="X732" i="5" s="1"/>
  <c r="E733" i="5"/>
  <c r="X733" i="5" s="1"/>
  <c r="J733" i="5"/>
  <c r="I733" i="5"/>
  <c r="AB737" i="5"/>
  <c r="S741" i="5"/>
  <c r="J742" i="5"/>
  <c r="R743" i="5"/>
  <c r="I744" i="5"/>
  <c r="H745"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E801" i="5"/>
  <c r="X801" i="5" s="1"/>
  <c r="J801" i="5"/>
  <c r="I801" i="5"/>
  <c r="J598" i="5"/>
  <c r="J602" i="5"/>
  <c r="J606" i="5"/>
  <c r="J610" i="5"/>
  <c r="J614" i="5"/>
  <c r="J618" i="5"/>
  <c r="J622" i="5"/>
  <c r="J626" i="5"/>
  <c r="J630" i="5"/>
  <c r="J678" i="5"/>
  <c r="R681" i="5"/>
  <c r="E689" i="5"/>
  <c r="X689" i="5" s="1"/>
  <c r="I689" i="5"/>
  <c r="J691" i="5"/>
  <c r="I691" i="5"/>
  <c r="E691" i="5"/>
  <c r="X691" i="5" s="1"/>
  <c r="E705" i="5"/>
  <c r="X705" i="5" s="1"/>
  <c r="I705" i="5"/>
  <c r="AB707" i="5"/>
  <c r="R708" i="5"/>
  <c r="H708" i="5"/>
  <c r="R713" i="5"/>
  <c r="J719" i="5"/>
  <c r="I719" i="5"/>
  <c r="E719" i="5"/>
  <c r="X719" i="5" s="1"/>
  <c r="H722" i="5"/>
  <c r="R722" i="5"/>
  <c r="AB723" i="5"/>
  <c r="R724" i="5"/>
  <c r="H724" i="5"/>
  <c r="R729" i="5"/>
  <c r="J735" i="5"/>
  <c r="I735" i="5"/>
  <c r="E735" i="5"/>
  <c r="X735" i="5" s="1"/>
  <c r="AB739" i="5"/>
  <c r="R740" i="5"/>
  <c r="H740" i="5"/>
  <c r="R745" i="5"/>
  <c r="J751" i="5"/>
  <c r="I751" i="5"/>
  <c r="H751" i="5"/>
  <c r="E751" i="5"/>
  <c r="X751" i="5" s="1"/>
  <c r="H761" i="5"/>
  <c r="E761" i="5"/>
  <c r="X761" i="5" s="1"/>
  <c r="J761" i="5"/>
  <c r="I761" i="5"/>
  <c r="J767" i="5"/>
  <c r="I767" i="5"/>
  <c r="H767" i="5"/>
  <c r="E767" i="5"/>
  <c r="X767" i="5" s="1"/>
  <c r="H777" i="5"/>
  <c r="E777" i="5"/>
  <c r="X777" i="5" s="1"/>
  <c r="J777" i="5"/>
  <c r="I777" i="5"/>
  <c r="E783" i="5"/>
  <c r="X783" i="5" s="1"/>
  <c r="H793" i="5"/>
  <c r="E793" i="5"/>
  <c r="X793" i="5" s="1"/>
  <c r="J793" i="5"/>
  <c r="I793" i="5"/>
  <c r="H797" i="5"/>
  <c r="G797" i="5"/>
  <c r="E797" i="5"/>
  <c r="X797" i="5" s="1"/>
  <c r="J797" i="5"/>
  <c r="I797" i="5"/>
  <c r="E806" i="5"/>
  <c r="X806" i="5" s="1"/>
  <c r="R806" i="5"/>
  <c r="J806" i="5"/>
  <c r="I806" i="5"/>
  <c r="H806" i="5"/>
  <c r="G806" i="5"/>
  <c r="I842" i="5"/>
  <c r="H842" i="5"/>
  <c r="E842" i="5"/>
  <c r="X842" i="5" s="1"/>
  <c r="R842" i="5"/>
  <c r="J842" i="5"/>
  <c r="AB685" i="5"/>
  <c r="AB690" i="5"/>
  <c r="G690" i="5"/>
  <c r="AB701" i="5"/>
  <c r="AB706" i="5"/>
  <c r="G706" i="5"/>
  <c r="E721" i="5"/>
  <c r="X721" i="5" s="1"/>
  <c r="J721" i="5"/>
  <c r="I721"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E919" i="5"/>
  <c r="X919" i="5" s="1"/>
  <c r="R919" i="5"/>
  <c r="I919" i="5"/>
  <c r="J919" i="5"/>
  <c r="H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G825" i="5"/>
  <c r="G826" i="5"/>
  <c r="R829" i="5"/>
  <c r="I829" i="5"/>
  <c r="AB830" i="5"/>
  <c r="G831" i="5"/>
  <c r="V833" i="5"/>
  <c r="G833" i="5" s="1"/>
  <c r="V841" i="5"/>
  <c r="G841" i="5" s="1"/>
  <c r="V849" i="5"/>
  <c r="G849" i="5" s="1"/>
  <c r="H856" i="5"/>
  <c r="G860" i="5"/>
  <c r="AB860" i="5"/>
  <c r="AB861" i="5"/>
  <c r="G864" i="5"/>
  <c r="AB864" i="5"/>
  <c r="S877" i="5"/>
  <c r="E883" i="5"/>
  <c r="X883" i="5" s="1"/>
  <c r="R883" i="5"/>
  <c r="I883" i="5"/>
  <c r="H883" i="5"/>
  <c r="I889" i="5"/>
  <c r="E889" i="5"/>
  <c r="X889" i="5" s="1"/>
  <c r="R889" i="5"/>
  <c r="H889" i="5"/>
  <c r="V907" i="5"/>
  <c r="V977" i="5"/>
  <c r="G977" i="5" s="1"/>
  <c r="J981" i="5"/>
  <c r="I981" i="5"/>
  <c r="H981" i="5"/>
  <c r="E981" i="5"/>
  <c r="X981" i="5" s="1"/>
  <c r="R981" i="5"/>
  <c r="J1053" i="5"/>
  <c r="I1053" i="5"/>
  <c r="H1053" i="5"/>
  <c r="E1053" i="5"/>
  <c r="X1053" i="5" s="1"/>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R813"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H899" i="5"/>
  <c r="I909" i="5"/>
  <c r="E909" i="5"/>
  <c r="X909" i="5" s="1"/>
  <c r="J909" i="5"/>
  <c r="H909" i="5"/>
  <c r="R909" i="5"/>
  <c r="V918" i="5"/>
  <c r="G918" i="5" s="1"/>
  <c r="G924" i="5"/>
  <c r="AB924" i="5"/>
  <c r="T929" i="5"/>
  <c r="S929" i="5"/>
  <c r="AB953" i="5"/>
  <c r="T953" i="5"/>
  <c r="S953" i="5"/>
  <c r="R994" i="5"/>
  <c r="J994" i="5"/>
  <c r="I994" i="5"/>
  <c r="E994" i="5"/>
  <c r="X994" i="5" s="1"/>
  <c r="H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R921" i="5"/>
  <c r="H921" i="5"/>
  <c r="I929" i="5"/>
  <c r="E929" i="5"/>
  <c r="X929" i="5" s="1"/>
  <c r="R929" i="5"/>
  <c r="J929" i="5"/>
  <c r="H929" i="5"/>
  <c r="AB989" i="5"/>
  <c r="T989" i="5"/>
  <c r="S989" i="5"/>
  <c r="J1085" i="5"/>
  <c r="I1085" i="5"/>
  <c r="H1085" i="5"/>
  <c r="E1085" i="5"/>
  <c r="X1085" i="5" s="1"/>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I856" i="5"/>
  <c r="V858" i="5"/>
  <c r="G858" i="5" s="1"/>
  <c r="E860" i="5"/>
  <c r="X860" i="5" s="1"/>
  <c r="R860" i="5"/>
  <c r="I860" i="5"/>
  <c r="H860" i="5"/>
  <c r="E864" i="5"/>
  <c r="X864" i="5" s="1"/>
  <c r="R864" i="5"/>
  <c r="J864" i="5"/>
  <c r="I864" i="5"/>
  <c r="V879" i="5"/>
  <c r="G887" i="5"/>
  <c r="G896" i="5"/>
  <c r="AB896" i="5"/>
  <c r="S897" i="5"/>
  <c r="E904" i="5"/>
  <c r="X904" i="5" s="1"/>
  <c r="R904" i="5"/>
  <c r="H904" i="5"/>
  <c r="I904" i="5"/>
  <c r="V912" i="5"/>
  <c r="G912" i="5" s="1"/>
  <c r="AB912" i="5"/>
  <c r="J921" i="5"/>
  <c r="E924" i="5"/>
  <c r="X924" i="5" s="1"/>
  <c r="R924" i="5"/>
  <c r="J924" i="5"/>
  <c r="I924" i="5"/>
  <c r="H924" i="5"/>
  <c r="I937" i="5"/>
  <c r="E937" i="5"/>
  <c r="X937" i="5" s="1"/>
  <c r="R937" i="5"/>
  <c r="J937" i="5"/>
  <c r="H937" i="5"/>
  <c r="I945" i="5"/>
  <c r="E945" i="5"/>
  <c r="X945" i="5" s="1"/>
  <c r="R945" i="5"/>
  <c r="J945" i="5"/>
  <c r="R962" i="5"/>
  <c r="J962" i="5"/>
  <c r="I962" i="5"/>
  <c r="H962" i="5"/>
  <c r="E962" i="5"/>
  <c r="X962" i="5" s="1"/>
  <c r="AB970" i="5"/>
  <c r="V970" i="5"/>
  <c r="J993" i="5"/>
  <c r="I993" i="5"/>
  <c r="H993" i="5"/>
  <c r="E993" i="5"/>
  <c r="X993" i="5" s="1"/>
  <c r="R993" i="5"/>
  <c r="J1037" i="5"/>
  <c r="I1037" i="5"/>
  <c r="H1037" i="5"/>
  <c r="E1037" i="5"/>
  <c r="X1037" i="5" s="1"/>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V845" i="5"/>
  <c r="G845" i="5" s="1"/>
  <c r="V853" i="5"/>
  <c r="E855" i="5"/>
  <c r="X855" i="5" s="1"/>
  <c r="R855" i="5"/>
  <c r="I855" i="5"/>
  <c r="H855" i="5"/>
  <c r="V870" i="5"/>
  <c r="G870" i="5" s="1"/>
  <c r="E872" i="5"/>
  <c r="X872" i="5" s="1"/>
  <c r="R872" i="5"/>
  <c r="I872" i="5"/>
  <c r="V874" i="5"/>
  <c r="E876" i="5"/>
  <c r="X876" i="5" s="1"/>
  <c r="R876" i="5"/>
  <c r="I876" i="5"/>
  <c r="H876" i="5"/>
  <c r="G879" i="5"/>
  <c r="E880" i="5"/>
  <c r="X880" i="5" s="1"/>
  <c r="R880" i="5"/>
  <c r="J880" i="5"/>
  <c r="I880" i="5"/>
  <c r="J906" i="5"/>
  <c r="V923" i="5"/>
  <c r="G923" i="5" s="1"/>
  <c r="H945" i="5"/>
  <c r="AB980" i="5"/>
  <c r="V980" i="5"/>
  <c r="R1030" i="5"/>
  <c r="J1030" i="5"/>
  <c r="I1030" i="5"/>
  <c r="H1030" i="5"/>
  <c r="E1030" i="5"/>
  <c r="X1030" i="5" s="1"/>
  <c r="V1033" i="5"/>
  <c r="G1033" i="5" s="1"/>
  <c r="J1117" i="5"/>
  <c r="I1117" i="5"/>
  <c r="H1117" i="5"/>
  <c r="E1117" i="5"/>
  <c r="X1117" i="5" s="1"/>
  <c r="R1117" i="5"/>
  <c r="R1177" i="5"/>
  <c r="J1177" i="5"/>
  <c r="I1177" i="5"/>
  <c r="H1177" i="5"/>
  <c r="G1177" i="5"/>
  <c r="E1177" i="5"/>
  <c r="X1177" i="5" s="1"/>
  <c r="G807" i="5"/>
  <c r="R809" i="5"/>
  <c r="I813" i="5"/>
  <c r="AB815" i="5"/>
  <c r="T816"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V847" i="5"/>
  <c r="G847" i="5" s="1"/>
  <c r="E848" i="5"/>
  <c r="X848" i="5" s="1"/>
  <c r="R848" i="5"/>
  <c r="I848" i="5"/>
  <c r="G848" i="5"/>
  <c r="G851" i="5"/>
  <c r="AB855" i="5"/>
  <c r="V859" i="5"/>
  <c r="G859" i="5" s="1"/>
  <c r="I861" i="5"/>
  <c r="E861" i="5"/>
  <c r="X861" i="5" s="1"/>
  <c r="H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R925" i="5"/>
  <c r="I961" i="5"/>
  <c r="H961" i="5"/>
  <c r="E961" i="5"/>
  <c r="X961" i="5" s="1"/>
  <c r="J961" i="5"/>
  <c r="R961" i="5"/>
  <c r="V985" i="5"/>
  <c r="AB1029" i="5"/>
  <c r="T1029" i="5"/>
  <c r="S1029" i="5"/>
  <c r="J1069" i="5"/>
  <c r="I1069" i="5"/>
  <c r="H1069" i="5"/>
  <c r="E1069" i="5"/>
  <c r="X1069" i="5" s="1"/>
  <c r="R1069" i="5"/>
  <c r="AB1109" i="5"/>
  <c r="T1109" i="5"/>
  <c r="S1109" i="5"/>
  <c r="V1113" i="5"/>
  <c r="G1113" i="5" s="1"/>
  <c r="G815" i="5"/>
  <c r="I816" i="5"/>
  <c r="G816" i="5"/>
  <c r="H819" i="5"/>
  <c r="E821" i="5"/>
  <c r="X821" i="5" s="1"/>
  <c r="R821" i="5"/>
  <c r="I821" i="5"/>
  <c r="H830" i="5"/>
  <c r="E830" i="5"/>
  <c r="X830" i="5" s="1"/>
  <c r="R830" i="5"/>
  <c r="I857" i="5"/>
  <c r="E857" i="5"/>
  <c r="X857" i="5" s="1"/>
  <c r="R857" i="5"/>
  <c r="H857" i="5"/>
  <c r="AB859" i="5"/>
  <c r="AB863" i="5"/>
  <c r="AB871" i="5"/>
  <c r="I877" i="5"/>
  <c r="E877" i="5"/>
  <c r="X877" i="5" s="1"/>
  <c r="H877" i="5"/>
  <c r="R877" i="5"/>
  <c r="V882" i="5"/>
  <c r="G882" i="5" s="1"/>
  <c r="T885" i="5"/>
  <c r="S885" i="5"/>
  <c r="E887" i="5"/>
  <c r="X887" i="5" s="1"/>
  <c r="R887" i="5"/>
  <c r="I887" i="5"/>
  <c r="H887" i="5"/>
  <c r="E896" i="5"/>
  <c r="X896" i="5" s="1"/>
  <c r="R896" i="5"/>
  <c r="J896" i="5"/>
  <c r="I896" i="5"/>
  <c r="I905" i="5"/>
  <c r="E905" i="5"/>
  <c r="X905" i="5" s="1"/>
  <c r="R905" i="5"/>
  <c r="H905" i="5"/>
  <c r="T913" i="5"/>
  <c r="S913" i="5"/>
  <c r="R922" i="5"/>
  <c r="I922" i="5"/>
  <c r="H922" i="5"/>
  <c r="E922" i="5"/>
  <c r="X922" i="5" s="1"/>
  <c r="V928" i="5"/>
  <c r="G928" i="5" s="1"/>
  <c r="AB928" i="5"/>
  <c r="V930" i="5"/>
  <c r="I949" i="5"/>
  <c r="E949" i="5"/>
  <c r="X949" i="5" s="1"/>
  <c r="R949" i="5"/>
  <c r="J949" i="5"/>
  <c r="H949" i="5"/>
  <c r="I965" i="5"/>
  <c r="H965" i="5"/>
  <c r="E965" i="5"/>
  <c r="X965" i="5" s="1"/>
  <c r="R965" i="5"/>
  <c r="J965" i="5"/>
  <c r="AB969" i="5"/>
  <c r="T969" i="5"/>
  <c r="S969" i="5"/>
  <c r="AB1061" i="5"/>
  <c r="T1061" i="5"/>
  <c r="S1061" i="5"/>
  <c r="V1065" i="5"/>
  <c r="AB810" i="5"/>
  <c r="T810" i="5"/>
  <c r="H810" i="5"/>
  <c r="E810" i="5"/>
  <c r="X810" i="5" s="1"/>
  <c r="AB816" i="5"/>
  <c r="I819" i="5"/>
  <c r="G821" i="5"/>
  <c r="G822" i="5"/>
  <c r="E825" i="5"/>
  <c r="X825" i="5" s="1"/>
  <c r="R825" i="5"/>
  <c r="I825" i="5"/>
  <c r="G827" i="5"/>
  <c r="G834" i="5"/>
  <c r="I838" i="5"/>
  <c r="H838" i="5"/>
  <c r="E838" i="5"/>
  <c r="X838" i="5" s="1"/>
  <c r="R838" i="5"/>
  <c r="G842" i="5"/>
  <c r="I846" i="5"/>
  <c r="H846" i="5"/>
  <c r="E846" i="5"/>
  <c r="X846" i="5" s="1"/>
  <c r="R846" i="5"/>
  <c r="G850" i="5"/>
  <c r="I873" i="5"/>
  <c r="E873" i="5"/>
  <c r="X873" i="5" s="1"/>
  <c r="R873" i="5"/>
  <c r="H873" i="5"/>
  <c r="J877" i="5"/>
  <c r="R891" i="5"/>
  <c r="I893" i="5"/>
  <c r="E893" i="5"/>
  <c r="X893" i="5" s="1"/>
  <c r="H893" i="5"/>
  <c r="R893" i="5"/>
  <c r="V898" i="5"/>
  <c r="J905" i="5"/>
  <c r="E908" i="5"/>
  <c r="X908" i="5" s="1"/>
  <c r="R908" i="5"/>
  <c r="J908" i="5"/>
  <c r="I908" i="5"/>
  <c r="H908" i="5"/>
  <c r="G919" i="5"/>
  <c r="E920" i="5"/>
  <c r="X920" i="5" s="1"/>
  <c r="R920" i="5"/>
  <c r="H920" i="5"/>
  <c r="I920" i="5"/>
  <c r="E936" i="5"/>
  <c r="X936" i="5" s="1"/>
  <c r="R936" i="5"/>
  <c r="H936" i="5"/>
  <c r="J936" i="5"/>
  <c r="I936" i="5"/>
  <c r="E963" i="5"/>
  <c r="X963" i="5" s="1"/>
  <c r="R963" i="5"/>
  <c r="I963" i="5"/>
  <c r="G963" i="5"/>
  <c r="J963" i="5"/>
  <c r="H963" i="5"/>
  <c r="J1101" i="5"/>
  <c r="I1101" i="5"/>
  <c r="H1101" i="5"/>
  <c r="E1101" i="5"/>
  <c r="X1101" i="5" s="1"/>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R938" i="5"/>
  <c r="I938" i="5"/>
  <c r="E940" i="5"/>
  <c r="X940" i="5" s="1"/>
  <c r="R940" i="5"/>
  <c r="J940" i="5"/>
  <c r="I941" i="5"/>
  <c r="E941" i="5"/>
  <c r="X941" i="5" s="1"/>
  <c r="J941" i="5"/>
  <c r="G949" i="5"/>
  <c r="V950" i="5"/>
  <c r="G950" i="5" s="1"/>
  <c r="G953" i="5"/>
  <c r="V956" i="5"/>
  <c r="G966" i="5"/>
  <c r="G973" i="5"/>
  <c r="R986" i="5"/>
  <c r="J986" i="5"/>
  <c r="I986" i="5"/>
  <c r="E986" i="5"/>
  <c r="X986" i="5" s="1"/>
  <c r="V989" i="5"/>
  <c r="R998" i="5"/>
  <c r="J998" i="5"/>
  <c r="I998" i="5"/>
  <c r="H998" i="5"/>
  <c r="AB1004" i="5"/>
  <c r="V1004" i="5"/>
  <c r="G1004" i="5" s="1"/>
  <c r="AB1013" i="5"/>
  <c r="T1013" i="5"/>
  <c r="AB1020" i="5"/>
  <c r="V1020" i="5"/>
  <c r="G1020" i="5" s="1"/>
  <c r="R1026" i="5"/>
  <c r="J1026" i="5"/>
  <c r="I1026" i="5"/>
  <c r="E1026" i="5"/>
  <c r="X1026" i="5" s="1"/>
  <c r="R1122" i="5"/>
  <c r="J1122" i="5"/>
  <c r="I1122" i="5"/>
  <c r="H1122" i="5"/>
  <c r="E1122" i="5"/>
  <c r="X1122" i="5" s="1"/>
  <c r="AB1143" i="5"/>
  <c r="T1143" i="5"/>
  <c r="S1143" i="5"/>
  <c r="AB1144" i="5"/>
  <c r="V1144" i="5"/>
  <c r="G1144" i="5" s="1"/>
  <c r="V1347" i="5"/>
  <c r="G1347" i="5" s="1"/>
  <c r="AB1456" i="5"/>
  <c r="T1456" i="5"/>
  <c r="S1456" i="5"/>
  <c r="G936" i="5"/>
  <c r="G937" i="5"/>
  <c r="R942" i="5"/>
  <c r="I942" i="5"/>
  <c r="AB965" i="5"/>
  <c r="T965" i="5"/>
  <c r="V968" i="5"/>
  <c r="V972" i="5"/>
  <c r="AB976" i="5"/>
  <c r="V976" i="5"/>
  <c r="G976" i="5" s="1"/>
  <c r="R1010" i="5"/>
  <c r="J1010" i="5"/>
  <c r="I1010" i="5"/>
  <c r="E1010" i="5"/>
  <c r="X1010" i="5" s="1"/>
  <c r="J1029" i="5"/>
  <c r="I1029" i="5"/>
  <c r="H1029" i="5"/>
  <c r="E1029" i="5"/>
  <c r="X1029" i="5" s="1"/>
  <c r="R1029" i="5"/>
  <c r="R1042" i="5"/>
  <c r="J1042" i="5"/>
  <c r="I1042" i="5"/>
  <c r="H1042" i="5"/>
  <c r="E1042" i="5"/>
  <c r="X1042" i="5" s="1"/>
  <c r="R1058" i="5"/>
  <c r="J1058" i="5"/>
  <c r="I1058" i="5"/>
  <c r="H1058" i="5"/>
  <c r="E1058" i="5"/>
  <c r="X1058" i="5" s="1"/>
  <c r="R1090" i="5"/>
  <c r="J1090" i="5"/>
  <c r="I1090" i="5"/>
  <c r="H1090" i="5"/>
  <c r="E1090" i="5"/>
  <c r="X1090" i="5" s="1"/>
  <c r="R1106" i="5"/>
  <c r="J1106" i="5"/>
  <c r="I1106" i="5"/>
  <c r="H1106" i="5"/>
  <c r="E1106" i="5"/>
  <c r="X1106" i="5" s="1"/>
  <c r="J1156" i="5"/>
  <c r="I1156" i="5"/>
  <c r="H1156" i="5"/>
  <c r="E1156" i="5"/>
  <c r="X1156" i="5" s="1"/>
  <c r="R1156" i="5"/>
  <c r="H1163" i="5"/>
  <c r="J1163" i="5"/>
  <c r="I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G1001" i="5"/>
  <c r="AB1005" i="5"/>
  <c r="T1005" i="5"/>
  <c r="J1009" i="5"/>
  <c r="I1009" i="5"/>
  <c r="H1009" i="5"/>
  <c r="E1009" i="5"/>
  <c r="X1009" i="5" s="1"/>
  <c r="R1014" i="5"/>
  <c r="J1014" i="5"/>
  <c r="I1014" i="5"/>
  <c r="H1014" i="5"/>
  <c r="AB1021" i="5"/>
  <c r="T1021" i="5"/>
  <c r="J1025" i="5"/>
  <c r="I1025" i="5"/>
  <c r="H1025" i="5"/>
  <c r="E1025" i="5"/>
  <c r="X1025" i="5" s="1"/>
  <c r="V1167" i="5"/>
  <c r="G1167" i="5" s="1"/>
  <c r="G1188" i="5"/>
  <c r="AB1188" i="5"/>
  <c r="V1188" i="5"/>
  <c r="J1212" i="5"/>
  <c r="I1212" i="5"/>
  <c r="R1212" i="5"/>
  <c r="H1212" i="5"/>
  <c r="E1212" i="5"/>
  <c r="X1212" i="5" s="1"/>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R1135" i="5"/>
  <c r="J1135" i="5"/>
  <c r="I1135" i="5"/>
  <c r="H1135" i="5"/>
  <c r="E1135" i="5"/>
  <c r="X1135" i="5" s="1"/>
  <c r="J1145" i="5"/>
  <c r="J1172" i="5"/>
  <c r="I1172" i="5"/>
  <c r="R1172" i="5"/>
  <c r="H1172" i="5"/>
  <c r="E1172" i="5"/>
  <c r="X1172" i="5" s="1"/>
  <c r="AB1180" i="5"/>
  <c r="V1180" i="5"/>
  <c r="G1180" i="5" s="1"/>
  <c r="J1220" i="5"/>
  <c r="I1220" i="5"/>
  <c r="H1220" i="5"/>
  <c r="E1220" i="5"/>
  <c r="X1220" i="5" s="1"/>
  <c r="R1220" i="5"/>
  <c r="H1227" i="5"/>
  <c r="J1227" i="5"/>
  <c r="I1227" i="5"/>
  <c r="E1227" i="5"/>
  <c r="X1227" i="5" s="1"/>
  <c r="R1227" i="5"/>
  <c r="J1240" i="5"/>
  <c r="I1240" i="5"/>
  <c r="G1240" i="5"/>
  <c r="E1240" i="5"/>
  <c r="X1240" i="5" s="1"/>
  <c r="R1240" i="5"/>
  <c r="V1262" i="5"/>
  <c r="G1262" i="5" s="1"/>
  <c r="AB1262" i="5"/>
  <c r="R1513" i="5"/>
  <c r="J1513" i="5"/>
  <c r="H1513" i="5"/>
  <c r="I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AB1036" i="5"/>
  <c r="V1036" i="5"/>
  <c r="G1036" i="5" s="1"/>
  <c r="J1041" i="5"/>
  <c r="I1041" i="5"/>
  <c r="H1041" i="5"/>
  <c r="E1041" i="5"/>
  <c r="X1041" i="5" s="1"/>
  <c r="R1041" i="5"/>
  <c r="AB1052" i="5"/>
  <c r="V1052" i="5"/>
  <c r="G1052" i="5" s="1"/>
  <c r="J1057" i="5"/>
  <c r="I1057" i="5"/>
  <c r="H1057" i="5"/>
  <c r="E1057" i="5"/>
  <c r="X1057" i="5" s="1"/>
  <c r="R1057" i="5"/>
  <c r="AB1068" i="5"/>
  <c r="V1068" i="5"/>
  <c r="J1073" i="5"/>
  <c r="I1073" i="5"/>
  <c r="H1073" i="5"/>
  <c r="E1073" i="5"/>
  <c r="X1073" i="5" s="1"/>
  <c r="R1073" i="5"/>
  <c r="AB1084" i="5"/>
  <c r="V1084" i="5"/>
  <c r="J1089" i="5"/>
  <c r="I1089" i="5"/>
  <c r="H1089" i="5"/>
  <c r="E1089" i="5"/>
  <c r="X1089" i="5" s="1"/>
  <c r="R1089" i="5"/>
  <c r="AB1100" i="5"/>
  <c r="V1100" i="5"/>
  <c r="G1100" i="5" s="1"/>
  <c r="J1105" i="5"/>
  <c r="I1105" i="5"/>
  <c r="H1105" i="5"/>
  <c r="E1105" i="5"/>
  <c r="X1105" i="5" s="1"/>
  <c r="R1105" i="5"/>
  <c r="AB1116" i="5"/>
  <c r="V1116" i="5"/>
  <c r="G1116" i="5" s="1"/>
  <c r="AB1136" i="5"/>
  <c r="T1136" i="5"/>
  <c r="S1136" i="5"/>
  <c r="H1199" i="5"/>
  <c r="R1199" i="5"/>
  <c r="J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E967" i="5"/>
  <c r="X967" i="5" s="1"/>
  <c r="R967" i="5"/>
  <c r="I967" i="5"/>
  <c r="I969" i="5"/>
  <c r="H969" i="5"/>
  <c r="E969" i="5"/>
  <c r="X969" i="5" s="1"/>
  <c r="E971" i="5"/>
  <c r="X971" i="5" s="1"/>
  <c r="I973" i="5"/>
  <c r="H973" i="5"/>
  <c r="E973" i="5"/>
  <c r="X973" i="5" s="1"/>
  <c r="R982" i="5"/>
  <c r="J982" i="5"/>
  <c r="I982" i="5"/>
  <c r="H982" i="5"/>
  <c r="AB988" i="5"/>
  <c r="V988" i="5"/>
  <c r="G988" i="5" s="1"/>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E1176" i="5"/>
  <c r="X1176" i="5" s="1"/>
  <c r="J1184" i="5"/>
  <c r="I1184" i="5"/>
  <c r="E1184" i="5"/>
  <c r="X1184" i="5" s="1"/>
  <c r="H1184" i="5"/>
  <c r="G1219" i="5"/>
  <c r="R1221" i="5"/>
  <c r="J1221" i="5"/>
  <c r="I1221" i="5"/>
  <c r="G1221" i="5"/>
  <c r="V1226" i="5"/>
  <c r="G1226" i="5" s="1"/>
  <c r="AB1240" i="5"/>
  <c r="S1240" i="5"/>
  <c r="E1345" i="5"/>
  <c r="X1345" i="5" s="1"/>
  <c r="I1345" i="5"/>
  <c r="H1345" i="5"/>
  <c r="R1345" i="5"/>
  <c r="I1383" i="5"/>
  <c r="H1383" i="5"/>
  <c r="E1383" i="5"/>
  <c r="X1383" i="5" s="1"/>
  <c r="R1383" i="5"/>
  <c r="J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E1373" i="5"/>
  <c r="X1373" i="5" s="1"/>
  <c r="I1373" i="5"/>
  <c r="H1373" i="5"/>
  <c r="G1373" i="5"/>
  <c r="R1373" i="5"/>
  <c r="J1373" i="5"/>
  <c r="V1384" i="5"/>
  <c r="E1389" i="5"/>
  <c r="X1389" i="5" s="1"/>
  <c r="I1389" i="5"/>
  <c r="H1389" i="5"/>
  <c r="G1389" i="5"/>
  <c r="R1389" i="5"/>
  <c r="J1389" i="5"/>
  <c r="AB1400" i="5"/>
  <c r="T1400" i="5"/>
  <c r="S1400" i="5"/>
  <c r="AB1416" i="5"/>
  <c r="T1416" i="5"/>
  <c r="S1416" i="5"/>
  <c r="V1489" i="5"/>
  <c r="E1502" i="5"/>
  <c r="X1502" i="5" s="1"/>
  <c r="J1502" i="5"/>
  <c r="I1502" i="5"/>
  <c r="H1502" i="5"/>
  <c r="G1502" i="5"/>
  <c r="R1502" i="5"/>
  <c r="V1588" i="5"/>
  <c r="G1588" i="5" s="1"/>
  <c r="R990" i="5"/>
  <c r="J990" i="5"/>
  <c r="I990" i="5"/>
  <c r="G997" i="5"/>
  <c r="R1006" i="5"/>
  <c r="J1006" i="5"/>
  <c r="I1006" i="5"/>
  <c r="G1013" i="5"/>
  <c r="R1022" i="5"/>
  <c r="J1022" i="5"/>
  <c r="I1022" i="5"/>
  <c r="G1029" i="5"/>
  <c r="R1038" i="5"/>
  <c r="J1038" i="5"/>
  <c r="I1038" i="5"/>
  <c r="G1045" i="5"/>
  <c r="R1054" i="5"/>
  <c r="J1054" i="5"/>
  <c r="I1054" i="5"/>
  <c r="G1061" i="5"/>
  <c r="R1070" i="5"/>
  <c r="J1070" i="5"/>
  <c r="I1070" i="5"/>
  <c r="G1077" i="5"/>
  <c r="R1086" i="5"/>
  <c r="G1093" i="5"/>
  <c r="R1102" i="5"/>
  <c r="J1102" i="5"/>
  <c r="I1102" i="5"/>
  <c r="G1109" i="5"/>
  <c r="R1118" i="5"/>
  <c r="J1118" i="5"/>
  <c r="I1118" i="5"/>
  <c r="G1125" i="5"/>
  <c r="AB1137" i="5"/>
  <c r="V1137" i="5"/>
  <c r="G1137" i="5" s="1"/>
  <c r="J1139" i="5"/>
  <c r="I1139" i="5"/>
  <c r="H1139" i="5"/>
  <c r="I1148" i="5"/>
  <c r="J1148" i="5"/>
  <c r="H1148" i="5"/>
  <c r="G1148" i="5"/>
  <c r="R1149" i="5"/>
  <c r="J1149" i="5"/>
  <c r="I1149" i="5"/>
  <c r="G1151" i="5"/>
  <c r="H1155" i="5"/>
  <c r="R1155" i="5"/>
  <c r="J1155" i="5"/>
  <c r="I1155" i="5"/>
  <c r="E1155" i="5"/>
  <c r="X1155" i="5" s="1"/>
  <c r="T1158" i="5"/>
  <c r="AB1158" i="5"/>
  <c r="S1158" i="5"/>
  <c r="J1160" i="5"/>
  <c r="I1160" i="5"/>
  <c r="R1160" i="5"/>
  <c r="H1160" i="5"/>
  <c r="T1182" i="5"/>
  <c r="AB1182" i="5"/>
  <c r="R1185" i="5"/>
  <c r="I1185" i="5"/>
  <c r="H1185" i="5"/>
  <c r="G1185" i="5"/>
  <c r="AB1187" i="5"/>
  <c r="S1187" i="5"/>
  <c r="T1194" i="5"/>
  <c r="S1194" i="5"/>
  <c r="J1200" i="5"/>
  <c r="I1200" i="5"/>
  <c r="R1200" i="5"/>
  <c r="H1200" i="5"/>
  <c r="G1200" i="5"/>
  <c r="AB1208" i="5"/>
  <c r="S1208" i="5"/>
  <c r="E1217" i="5"/>
  <c r="X1217" i="5" s="1"/>
  <c r="H1219" i="5"/>
  <c r="R1219" i="5"/>
  <c r="J1219" i="5"/>
  <c r="I1219" i="5"/>
  <c r="E1219" i="5"/>
  <c r="X1219" i="5" s="1"/>
  <c r="T1222" i="5"/>
  <c r="AB1222" i="5"/>
  <c r="S1222" i="5"/>
  <c r="J1224" i="5"/>
  <c r="I1224" i="5"/>
  <c r="R1224" i="5"/>
  <c r="H1224" i="5"/>
  <c r="AB1244" i="5"/>
  <c r="G1252" i="5"/>
  <c r="AB1252" i="5"/>
  <c r="AB1413" i="5"/>
  <c r="S1413" i="5"/>
  <c r="V1484" i="5"/>
  <c r="G1484" i="5" s="1"/>
  <c r="R1537" i="5"/>
  <c r="J1537" i="5"/>
  <c r="I1537" i="5"/>
  <c r="H1537" i="5"/>
  <c r="E1537" i="5"/>
  <c r="X1537" i="5" s="1"/>
  <c r="R1545" i="5"/>
  <c r="J1545" i="5"/>
  <c r="I1545" i="5"/>
  <c r="H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AB1048" i="5"/>
  <c r="V1048" i="5"/>
  <c r="G1048" i="5" s="1"/>
  <c r="S1049" i="5"/>
  <c r="AB1057" i="5"/>
  <c r="T1057" i="5"/>
  <c r="AB1064" i="5"/>
  <c r="V1064" i="5"/>
  <c r="S1065" i="5"/>
  <c r="AB1073" i="5"/>
  <c r="T1073" i="5"/>
  <c r="AB1080" i="5"/>
  <c r="V1080" i="5"/>
  <c r="S1081" i="5"/>
  <c r="AB1089" i="5"/>
  <c r="T1089" i="5"/>
  <c r="AB1096" i="5"/>
  <c r="V1096" i="5"/>
  <c r="S1097" i="5"/>
  <c r="AB1105" i="5"/>
  <c r="T1105" i="5"/>
  <c r="AB1112" i="5"/>
  <c r="V1112" i="5"/>
  <c r="G1112" i="5" s="1"/>
  <c r="S1113" i="5"/>
  <c r="AB1121" i="5"/>
  <c r="T1121" i="5"/>
  <c r="AB1128" i="5"/>
  <c r="V1128" i="5"/>
  <c r="S1129" i="5"/>
  <c r="S1132" i="5"/>
  <c r="G1142" i="5"/>
  <c r="S1146" i="5"/>
  <c r="E1151" i="5"/>
  <c r="X1151" i="5" s="1"/>
  <c r="G1187" i="5"/>
  <c r="R1189" i="5"/>
  <c r="J1189" i="5"/>
  <c r="I1189" i="5"/>
  <c r="G1189" i="5"/>
  <c r="V1194" i="5"/>
  <c r="G1194" i="5" s="1"/>
  <c r="E1200" i="5"/>
  <c r="X1200" i="5" s="1"/>
  <c r="V1202" i="5"/>
  <c r="G1202" i="5" s="1"/>
  <c r="J1208" i="5"/>
  <c r="I1208" i="5"/>
  <c r="G1208" i="5"/>
  <c r="E1208" i="5"/>
  <c r="X1208" i="5" s="1"/>
  <c r="J1216" i="5"/>
  <c r="I1216" i="5"/>
  <c r="E1216" i="5"/>
  <c r="X1216" i="5" s="1"/>
  <c r="H1216" i="5"/>
  <c r="J1248" i="5"/>
  <c r="I1248" i="5"/>
  <c r="E1248" i="5"/>
  <c r="X1248" i="5" s="1"/>
  <c r="H1248" i="5"/>
  <c r="G1248" i="5"/>
  <c r="R1342" i="5"/>
  <c r="I1342" i="5"/>
  <c r="H1342" i="5"/>
  <c r="E1342" i="5"/>
  <c r="X1342" i="5" s="1"/>
  <c r="V1366" i="5"/>
  <c r="G1366" i="5" s="1"/>
  <c r="R1372" i="5"/>
  <c r="J1372" i="5"/>
  <c r="I1372" i="5"/>
  <c r="H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R1133" i="5"/>
  <c r="J1133" i="5"/>
  <c r="I1133" i="5"/>
  <c r="G1135" i="5"/>
  <c r="T1150" i="5"/>
  <c r="AB1150" i="5"/>
  <c r="G1156" i="5"/>
  <c r="AB1156" i="5"/>
  <c r="G1163" i="5"/>
  <c r="E1192" i="5"/>
  <c r="X1192" i="5" s="1"/>
  <c r="G1212" i="5"/>
  <c r="G1220" i="5"/>
  <c r="AB1220" i="5"/>
  <c r="G1227" i="5"/>
  <c r="J1232" i="5"/>
  <c r="I1232" i="5"/>
  <c r="R1232" i="5"/>
  <c r="H1232" i="5"/>
  <c r="G1232" i="5"/>
  <c r="V1234" i="5"/>
  <c r="G1234" i="5" s="1"/>
  <c r="V1255" i="5"/>
  <c r="R1256" i="5"/>
  <c r="J1256" i="5"/>
  <c r="I1256" i="5"/>
  <c r="G1256" i="5"/>
  <c r="E1256" i="5"/>
  <c r="X1256" i="5" s="1"/>
  <c r="V1259" i="5"/>
  <c r="G1259" i="5" s="1"/>
  <c r="R1260" i="5"/>
  <c r="J1260" i="5"/>
  <c r="I1260" i="5"/>
  <c r="G1260" i="5"/>
  <c r="E1260" i="5"/>
  <c r="X1260" i="5" s="1"/>
  <c r="V1263" i="5"/>
  <c r="G1263" i="5" s="1"/>
  <c r="R1264" i="5"/>
  <c r="J1264" i="5"/>
  <c r="I1264" i="5"/>
  <c r="G1264" i="5"/>
  <c r="E1264" i="5"/>
  <c r="X1264" i="5" s="1"/>
  <c r="V1267" i="5"/>
  <c r="R1268" i="5"/>
  <c r="J1268" i="5"/>
  <c r="I1268" i="5"/>
  <c r="G1268" i="5"/>
  <c r="E1268" i="5"/>
  <c r="X1268" i="5" s="1"/>
  <c r="V1271" i="5"/>
  <c r="G1271" i="5" s="1"/>
  <c r="R1272" i="5"/>
  <c r="J1272" i="5"/>
  <c r="I1272" i="5"/>
  <c r="G1272" i="5"/>
  <c r="E1272" i="5"/>
  <c r="X1272" i="5" s="1"/>
  <c r="V1275" i="5"/>
  <c r="G1275" i="5" s="1"/>
  <c r="R1276" i="5"/>
  <c r="J1276" i="5"/>
  <c r="I1276" i="5"/>
  <c r="G1276" i="5"/>
  <c r="E1276" i="5"/>
  <c r="X1276" i="5" s="1"/>
  <c r="V1279" i="5"/>
  <c r="R1280" i="5"/>
  <c r="J1280" i="5"/>
  <c r="I1280" i="5"/>
  <c r="G1280" i="5"/>
  <c r="E1280" i="5"/>
  <c r="X1280" i="5" s="1"/>
  <c r="V1283" i="5"/>
  <c r="G1283" i="5" s="1"/>
  <c r="R1284" i="5"/>
  <c r="J1284" i="5"/>
  <c r="I1284" i="5"/>
  <c r="G1284" i="5"/>
  <c r="E1284" i="5"/>
  <c r="X1284" i="5" s="1"/>
  <c r="V1287" i="5"/>
  <c r="R1288" i="5"/>
  <c r="J1288" i="5"/>
  <c r="I1288" i="5"/>
  <c r="G1288" i="5"/>
  <c r="E1288" i="5"/>
  <c r="X1288" i="5" s="1"/>
  <c r="V1291" i="5"/>
  <c r="G1291" i="5" s="1"/>
  <c r="V1295" i="5"/>
  <c r="G1295" i="5" s="1"/>
  <c r="R1296" i="5"/>
  <c r="J1296" i="5"/>
  <c r="I1296" i="5"/>
  <c r="G1296" i="5"/>
  <c r="E1296" i="5"/>
  <c r="X1296" i="5" s="1"/>
  <c r="V1299" i="5"/>
  <c r="R1300" i="5"/>
  <c r="J1300" i="5"/>
  <c r="I1300" i="5"/>
  <c r="G1300" i="5"/>
  <c r="E1300" i="5"/>
  <c r="X1300" i="5" s="1"/>
  <c r="V1303" i="5"/>
  <c r="G1303" i="5" s="1"/>
  <c r="V1307" i="5"/>
  <c r="G1307" i="5" s="1"/>
  <c r="R1308" i="5"/>
  <c r="J1308" i="5"/>
  <c r="I1308" i="5"/>
  <c r="G1308" i="5"/>
  <c r="E1308" i="5"/>
  <c r="X1308" i="5" s="1"/>
  <c r="V1311" i="5"/>
  <c r="R1312" i="5"/>
  <c r="J1312" i="5"/>
  <c r="I1312" i="5"/>
  <c r="G1312" i="5"/>
  <c r="E1312" i="5"/>
  <c r="X1312" i="5" s="1"/>
  <c r="V1315" i="5"/>
  <c r="G1315" i="5" s="1"/>
  <c r="R1316" i="5"/>
  <c r="J1316" i="5"/>
  <c r="I1316" i="5"/>
  <c r="G1316" i="5"/>
  <c r="E1316" i="5"/>
  <c r="X1316" i="5" s="1"/>
  <c r="V1319" i="5"/>
  <c r="R1320" i="5"/>
  <c r="J1320" i="5"/>
  <c r="I1320" i="5"/>
  <c r="G1320" i="5"/>
  <c r="E1320" i="5"/>
  <c r="X1320" i="5" s="1"/>
  <c r="V1323" i="5"/>
  <c r="G1323" i="5" s="1"/>
  <c r="R1324" i="5"/>
  <c r="J1324" i="5"/>
  <c r="I1324" i="5"/>
  <c r="G1324" i="5"/>
  <c r="E1324" i="5"/>
  <c r="X1324" i="5" s="1"/>
  <c r="V1327" i="5"/>
  <c r="G1327" i="5" s="1"/>
  <c r="R1328" i="5"/>
  <c r="J1328" i="5"/>
  <c r="I1328" i="5"/>
  <c r="G1328" i="5"/>
  <c r="E1328" i="5"/>
  <c r="X1328" i="5" s="1"/>
  <c r="V1331" i="5"/>
  <c r="R1332" i="5"/>
  <c r="J1332" i="5"/>
  <c r="I1332" i="5"/>
  <c r="G1332" i="5"/>
  <c r="E1332" i="5"/>
  <c r="X1332" i="5" s="1"/>
  <c r="V1335" i="5"/>
  <c r="G1335" i="5" s="1"/>
  <c r="AB1368" i="5"/>
  <c r="V1368" i="5"/>
  <c r="G1368" i="5" s="1"/>
  <c r="AB1384" i="5"/>
  <c r="AB1388" i="5"/>
  <c r="V1388" i="5"/>
  <c r="G1388" i="5" s="1"/>
  <c r="V1398" i="5"/>
  <c r="G1398" i="5" s="1"/>
  <c r="AB1398" i="5"/>
  <c r="V1407" i="5"/>
  <c r="AB1407" i="5"/>
  <c r="H1432" i="5"/>
  <c r="E1432" i="5"/>
  <c r="X1432" i="5" s="1"/>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AB1215" i="5"/>
  <c r="S1215" i="5"/>
  <c r="E1232" i="5"/>
  <c r="X1232" i="5" s="1"/>
  <c r="J1236" i="5"/>
  <c r="I1236" i="5"/>
  <c r="R1236" i="5"/>
  <c r="R1249" i="5"/>
  <c r="I1249" i="5"/>
  <c r="H1249" i="5"/>
  <c r="G1249" i="5"/>
  <c r="AB1251" i="5"/>
  <c r="S1251" i="5"/>
  <c r="J1252" i="5"/>
  <c r="I1252" i="5"/>
  <c r="H1252" i="5"/>
  <c r="E1252" i="5"/>
  <c r="X1252" i="5" s="1"/>
  <c r="J1345" i="5"/>
  <c r="I1351" i="5"/>
  <c r="H1351" i="5"/>
  <c r="E1351" i="5"/>
  <c r="X1351" i="5" s="1"/>
  <c r="R1351" i="5"/>
  <c r="J1351" i="5"/>
  <c r="V1477" i="5"/>
  <c r="G1477" i="5" s="1"/>
  <c r="V1556" i="5"/>
  <c r="G1556" i="5" s="1"/>
  <c r="R1620" i="5"/>
  <c r="J1620" i="5"/>
  <c r="I1620" i="5"/>
  <c r="H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AB1155" i="5"/>
  <c r="S1155" i="5"/>
  <c r="T1162" i="5"/>
  <c r="S1162" i="5"/>
  <c r="J1168" i="5"/>
  <c r="I1168" i="5"/>
  <c r="R1168" i="5"/>
  <c r="H1168" i="5"/>
  <c r="G1168" i="5"/>
  <c r="AB1176" i="5"/>
  <c r="S1176" i="5"/>
  <c r="H1187" i="5"/>
  <c r="R1187" i="5"/>
  <c r="J1187" i="5"/>
  <c r="I1187" i="5"/>
  <c r="E1187" i="5"/>
  <c r="X1187" i="5" s="1"/>
  <c r="T1190" i="5"/>
  <c r="AB1190" i="5"/>
  <c r="S1190" i="5"/>
  <c r="J1192" i="5"/>
  <c r="I1192" i="5"/>
  <c r="R1192" i="5"/>
  <c r="H1192" i="5"/>
  <c r="T1214" i="5"/>
  <c r="AB1214" i="5"/>
  <c r="R1217" i="5"/>
  <c r="I1217" i="5"/>
  <c r="H1217" i="5"/>
  <c r="G1217" i="5"/>
  <c r="AB1219" i="5"/>
  <c r="S1219" i="5"/>
  <c r="T1226" i="5"/>
  <c r="S1226" i="5"/>
  <c r="AB1247" i="5"/>
  <c r="S1247" i="5"/>
  <c r="V1441" i="5"/>
  <c r="V1568" i="5"/>
  <c r="G1568" i="5" s="1"/>
  <c r="T1232" i="5"/>
  <c r="T1239" i="5"/>
  <c r="V1244" i="5"/>
  <c r="V1251" i="5"/>
  <c r="G1251" i="5" s="1"/>
  <c r="E1337" i="5"/>
  <c r="X1337" i="5" s="1"/>
  <c r="I1337" i="5"/>
  <c r="H1337" i="5"/>
  <c r="E1353" i="5"/>
  <c r="X1353" i="5" s="1"/>
  <c r="I1353" i="5"/>
  <c r="T1357" i="5"/>
  <c r="S1357" i="5"/>
  <c r="I1363" i="5"/>
  <c r="H1363" i="5"/>
  <c r="E1363" i="5"/>
  <c r="X1363" i="5" s="1"/>
  <c r="G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R1424" i="5"/>
  <c r="I1424" i="5"/>
  <c r="J1478" i="5"/>
  <c r="I1478" i="5"/>
  <c r="E1478" i="5"/>
  <c r="X1478" i="5" s="1"/>
  <c r="R1478" i="5"/>
  <c r="V1496" i="5"/>
  <c r="G1496" i="5" s="1"/>
  <c r="E1518" i="5"/>
  <c r="X1518" i="5" s="1"/>
  <c r="J1518" i="5"/>
  <c r="I1518" i="5"/>
  <c r="H1518" i="5"/>
  <c r="G1518" i="5"/>
  <c r="AB1520" i="5"/>
  <c r="T1520" i="5"/>
  <c r="S1520" i="5"/>
  <c r="R1541" i="5"/>
  <c r="J1541" i="5"/>
  <c r="I1541" i="5"/>
  <c r="H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E1182" i="5"/>
  <c r="X1182" i="5" s="1"/>
  <c r="I1186" i="5"/>
  <c r="AB1192" i="5"/>
  <c r="AB1195" i="5"/>
  <c r="T1195" i="5"/>
  <c r="H1201" i="5"/>
  <c r="G1204" i="5"/>
  <c r="V1207" i="5"/>
  <c r="G1207" i="5" s="1"/>
  <c r="E1214" i="5"/>
  <c r="X1214" i="5" s="1"/>
  <c r="I1218" i="5"/>
  <c r="AB1224" i="5"/>
  <c r="J1225" i="5"/>
  <c r="AB1227" i="5"/>
  <c r="T1227" i="5"/>
  <c r="H1233" i="5"/>
  <c r="G1236" i="5"/>
  <c r="V1239" i="5"/>
  <c r="G1239" i="5" s="1"/>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I1408" i="5"/>
  <c r="I1410" i="5"/>
  <c r="J1410" i="5"/>
  <c r="H1410" i="5"/>
  <c r="E1410" i="5"/>
  <c r="X1410" i="5" s="1"/>
  <c r="J1458" i="5"/>
  <c r="I1458" i="5"/>
  <c r="R1458" i="5"/>
  <c r="H1458" i="5"/>
  <c r="E1458" i="5"/>
  <c r="X1458" i="5" s="1"/>
  <c r="G1458" i="5"/>
  <c r="V1460" i="5"/>
  <c r="G1460" i="5" s="1"/>
  <c r="J1469" i="5"/>
  <c r="H1469" i="5"/>
  <c r="E1469" i="5"/>
  <c r="X1469" i="5" s="1"/>
  <c r="R1469" i="5"/>
  <c r="AB1484" i="5"/>
  <c r="T1484" i="5"/>
  <c r="AB1489" i="5"/>
  <c r="V1501" i="5"/>
  <c r="G1503" i="5"/>
  <c r="R1503" i="5"/>
  <c r="H1503" i="5"/>
  <c r="E1503" i="5"/>
  <c r="X1503" i="5" s="1"/>
  <c r="J1503" i="5"/>
  <c r="V1517" i="5"/>
  <c r="G1517" i="5" s="1"/>
  <c r="G1531" i="5"/>
  <c r="R1531" i="5"/>
  <c r="I1531" i="5"/>
  <c r="H1531" i="5"/>
  <c r="J1531" i="5"/>
  <c r="E1531" i="5"/>
  <c r="X1531" i="5" s="1"/>
  <c r="G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E1158" i="5"/>
  <c r="X1158" i="5" s="1"/>
  <c r="S1159" i="5"/>
  <c r="G1165" i="5"/>
  <c r="S1166" i="5"/>
  <c r="J1169" i="5"/>
  <c r="AB1171" i="5"/>
  <c r="T1171" i="5"/>
  <c r="H1182" i="5"/>
  <c r="V1183" i="5"/>
  <c r="G1183" i="5" s="1"/>
  <c r="S1184" i="5"/>
  <c r="S1191" i="5"/>
  <c r="G1197" i="5"/>
  <c r="S1198" i="5"/>
  <c r="J1201" i="5"/>
  <c r="AB1203" i="5"/>
  <c r="T1203" i="5"/>
  <c r="H1214" i="5"/>
  <c r="V1215" i="5"/>
  <c r="S1216"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T1373" i="5"/>
  <c r="S1373" i="5"/>
  <c r="I1379" i="5"/>
  <c r="H1379" i="5"/>
  <c r="E1379" i="5"/>
  <c r="X1379" i="5" s="1"/>
  <c r="G1379" i="5"/>
  <c r="AB1383" i="5"/>
  <c r="T1383" i="5"/>
  <c r="H1385" i="5"/>
  <c r="G1387" i="5"/>
  <c r="J1395" i="5"/>
  <c r="I1396" i="5"/>
  <c r="AB1436" i="5"/>
  <c r="T1436" i="5"/>
  <c r="S1436" i="5"/>
  <c r="V1445" i="5"/>
  <c r="G1445" i="5" s="1"/>
  <c r="J1446" i="5"/>
  <c r="I1446" i="5"/>
  <c r="E1446" i="5"/>
  <c r="X1446" i="5" s="1"/>
  <c r="R1446"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E1178" i="5"/>
  <c r="X1178" i="5" s="1"/>
  <c r="AB1178" i="5"/>
  <c r="T1191" i="5"/>
  <c r="V1196" i="5"/>
  <c r="V1203" i="5"/>
  <c r="E1210" i="5"/>
  <c r="X1210" i="5" s="1"/>
  <c r="AB1210" i="5"/>
  <c r="T1223" i="5"/>
  <c r="V1228" i="5"/>
  <c r="V1235" i="5"/>
  <c r="I1241" i="5"/>
  <c r="E1242" i="5"/>
  <c r="X1242" i="5" s="1"/>
  <c r="AB1242" i="5"/>
  <c r="G1337" i="5"/>
  <c r="G1352" i="5"/>
  <c r="G1353" i="5"/>
  <c r="E1357" i="5"/>
  <c r="X1357" i="5" s="1"/>
  <c r="I1357" i="5"/>
  <c r="H1357" i="5"/>
  <c r="G1357" i="5"/>
  <c r="I1367" i="5"/>
  <c r="H1367" i="5"/>
  <c r="E1367" i="5"/>
  <c r="X1367" i="5" s="1"/>
  <c r="R1367" i="5"/>
  <c r="J1367" i="5"/>
  <c r="G1372" i="5"/>
  <c r="G1383" i="5"/>
  <c r="J1385" i="5"/>
  <c r="V1392" i="5"/>
  <c r="G1392" i="5" s="1"/>
  <c r="T1393" i="5"/>
  <c r="S1393" i="5"/>
  <c r="AB1399" i="5"/>
  <c r="T1399" i="5"/>
  <c r="S1399" i="5"/>
  <c r="H1408" i="5"/>
  <c r="E1408" i="5"/>
  <c r="X1408" i="5" s="1"/>
  <c r="AB1414" i="5"/>
  <c r="H1416" i="5"/>
  <c r="E1416" i="5"/>
  <c r="X1416" i="5" s="1"/>
  <c r="R1416" i="5"/>
  <c r="J1416" i="5"/>
  <c r="I1416" i="5"/>
  <c r="I1418" i="5"/>
  <c r="J1418" i="5"/>
  <c r="H1418" i="5"/>
  <c r="E1418" i="5"/>
  <c r="X1418" i="5" s="1"/>
  <c r="R1418" i="5"/>
  <c r="G1418" i="5"/>
  <c r="AB1428" i="5"/>
  <c r="T1428" i="5"/>
  <c r="S1428" i="5"/>
  <c r="V1436" i="5"/>
  <c r="V1461" i="5"/>
  <c r="J1462" i="5"/>
  <c r="I1462" i="5"/>
  <c r="R1462" i="5"/>
  <c r="E1462" i="5"/>
  <c r="X1462" i="5" s="1"/>
  <c r="G1462" i="5"/>
  <c r="AB1473" i="5"/>
  <c r="T1473" i="5"/>
  <c r="S1473" i="5"/>
  <c r="J1474" i="5"/>
  <c r="I1474" i="5"/>
  <c r="E1474" i="5"/>
  <c r="X1474" i="5" s="1"/>
  <c r="R1474" i="5"/>
  <c r="H1474" i="5"/>
  <c r="G1483" i="5"/>
  <c r="R1483" i="5"/>
  <c r="I1483" i="5"/>
  <c r="H1483" i="5"/>
  <c r="J1483" i="5"/>
  <c r="E1542" i="5"/>
  <c r="X1542" i="5" s="1"/>
  <c r="R1542" i="5"/>
  <c r="J1542" i="5"/>
  <c r="I1542" i="5"/>
  <c r="H1542" i="5"/>
  <c r="G1542" i="5"/>
  <c r="V1580" i="5"/>
  <c r="G1580" i="5" s="1"/>
  <c r="V1612" i="5"/>
  <c r="G1612" i="5" s="1"/>
  <c r="AB1642" i="5"/>
  <c r="T1642" i="5"/>
  <c r="S1642" i="5"/>
  <c r="V1687" i="5"/>
  <c r="G1687" i="5" s="1"/>
  <c r="G1147" i="5"/>
  <c r="X1154" i="5"/>
  <c r="H1158" i="5"/>
  <c r="V1159" i="5"/>
  <c r="G1159" i="5" s="1"/>
  <c r="S1160" i="5"/>
  <c r="I1165" i="5"/>
  <c r="E1166" i="5"/>
  <c r="X1166" i="5" s="1"/>
  <c r="AB1166" i="5"/>
  <c r="G1173" i="5"/>
  <c r="S1174" i="5"/>
  <c r="G1178" i="5"/>
  <c r="AB1179" i="5"/>
  <c r="T1179" i="5"/>
  <c r="J1182" i="5"/>
  <c r="H1190" i="5"/>
  <c r="V1191" i="5"/>
  <c r="S1192" i="5"/>
  <c r="I1197" i="5"/>
  <c r="E1198" i="5"/>
  <c r="X1198" i="5" s="1"/>
  <c r="AB1198" i="5"/>
  <c r="G1205" i="5"/>
  <c r="S1206" i="5"/>
  <c r="G1210" i="5"/>
  <c r="AB1211" i="5"/>
  <c r="T1211" i="5"/>
  <c r="J1214" i="5"/>
  <c r="H1222" i="5"/>
  <c r="V1223" i="5"/>
  <c r="G1223" i="5" s="1"/>
  <c r="S1224" i="5"/>
  <c r="I1229" i="5"/>
  <c r="E1230" i="5"/>
  <c r="X1230" i="5" s="1"/>
  <c r="AB1230" i="5"/>
  <c r="G1237" i="5"/>
  <c r="S1238" i="5"/>
  <c r="J1241" i="5"/>
  <c r="G1242" i="5"/>
  <c r="AB1243" i="5"/>
  <c r="T1243" i="5"/>
  <c r="J124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V1521" i="5"/>
  <c r="AB1532" i="5"/>
  <c r="T1532" i="5"/>
  <c r="S1532" i="5"/>
  <c r="E1541" i="5"/>
  <c r="X1541" i="5" s="1"/>
  <c r="V1576" i="5"/>
  <c r="G1576" i="5" s="1"/>
  <c r="V1608" i="5"/>
  <c r="G1608" i="5" s="1"/>
  <c r="S1142" i="5"/>
  <c r="AB1167" i="5"/>
  <c r="T1167" i="5"/>
  <c r="V1179" i="5"/>
  <c r="E1186" i="5"/>
  <c r="X1186" i="5" s="1"/>
  <c r="AB1186" i="5"/>
  <c r="AB1199" i="5"/>
  <c r="T1199" i="5"/>
  <c r="V1211" i="5"/>
  <c r="E1218" i="5"/>
  <c r="X1218" i="5" s="1"/>
  <c r="AB1218" i="5"/>
  <c r="AB1231" i="5"/>
  <c r="T1231" i="5"/>
  <c r="V1243"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T1389" i="5"/>
  <c r="S1389" i="5"/>
  <c r="I1395" i="5"/>
  <c r="H1395" i="5"/>
  <c r="E1395" i="5"/>
  <c r="X1395" i="5" s="1"/>
  <c r="G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G1478" i="5"/>
  <c r="R1481" i="5"/>
  <c r="J1481" i="5"/>
  <c r="H1481" i="5"/>
  <c r="I1481" i="5"/>
  <c r="E1481" i="5"/>
  <c r="X1481" i="5" s="1"/>
  <c r="R1493" i="5"/>
  <c r="J1493" i="5"/>
  <c r="H1493" i="5"/>
  <c r="E1493" i="5"/>
  <c r="X1493" i="5" s="1"/>
  <c r="I1493" i="5"/>
  <c r="AB1500" i="5"/>
  <c r="T1500" i="5"/>
  <c r="S1500" i="5"/>
  <c r="AB1504" i="5"/>
  <c r="T1504" i="5"/>
  <c r="S1504" i="5"/>
  <c r="T1506" i="5"/>
  <c r="S1506" i="5"/>
  <c r="AB1506" i="5"/>
  <c r="G1515" i="5"/>
  <c r="R1515" i="5"/>
  <c r="I1515" i="5"/>
  <c r="H1515" i="5"/>
  <c r="E1530" i="5"/>
  <c r="X1530" i="5" s="1"/>
  <c r="J1530" i="5"/>
  <c r="I1530" i="5"/>
  <c r="R1530" i="5"/>
  <c r="H1530" i="5"/>
  <c r="G1530" i="5"/>
  <c r="V1532" i="5"/>
  <c r="V1544" i="5"/>
  <c r="V1572" i="5"/>
  <c r="G1572" i="5" s="1"/>
  <c r="V1604" i="5"/>
  <c r="G1604" i="5"/>
  <c r="AB1634" i="5"/>
  <c r="T1634" i="5"/>
  <c r="S1634" i="5"/>
  <c r="V1394" i="5"/>
  <c r="G1394" i="5" s="1"/>
  <c r="AB1395" i="5"/>
  <c r="T1395" i="5"/>
  <c r="AB1412" i="5"/>
  <c r="T1412" i="5"/>
  <c r="S1412" i="5"/>
  <c r="G1416" i="5"/>
  <c r="V1456" i="5"/>
  <c r="S1458" i="5"/>
  <c r="AB1458" i="5"/>
  <c r="R1463" i="5"/>
  <c r="H1463" i="5"/>
  <c r="G1463" i="5"/>
  <c r="AB1472" i="5"/>
  <c r="T1472" i="5"/>
  <c r="S1472" i="5"/>
  <c r="R1475" i="5"/>
  <c r="J1475" i="5"/>
  <c r="G1475" i="5"/>
  <c r="E1475" i="5"/>
  <c r="X1475" i="5" s="1"/>
  <c r="V1476" i="5"/>
  <c r="G1476" i="5" s="1"/>
  <c r="V1500" i="5"/>
  <c r="G1500" i="5" s="1"/>
  <c r="T1510" i="5"/>
  <c r="S1510" i="5"/>
  <c r="AB1510" i="5"/>
  <c r="T1522" i="5"/>
  <c r="S1522" i="5"/>
  <c r="E1549" i="5"/>
  <c r="X1549" i="5" s="1"/>
  <c r="J1549" i="5"/>
  <c r="I1549" i="5"/>
  <c r="H1549" i="5"/>
  <c r="G1549" i="5"/>
  <c r="R1549" i="5"/>
  <c r="J1756" i="5"/>
  <c r="I1756" i="5"/>
  <c r="H1756" i="5"/>
  <c r="E1756" i="5"/>
  <c r="X1756" i="5" s="1"/>
  <c r="R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R1443" i="5"/>
  <c r="J1443" i="5"/>
  <c r="G1443" i="5"/>
  <c r="E1443" i="5"/>
  <c r="X1443" i="5" s="1"/>
  <c r="V1444" i="5"/>
  <c r="AB1453" i="5"/>
  <c r="S1453" i="5"/>
  <c r="S1462" i="5"/>
  <c r="T1462" i="5"/>
  <c r="AB1462" i="5"/>
  <c r="E1463" i="5"/>
  <c r="X1463" i="5" s="1"/>
  <c r="V1472" i="5"/>
  <c r="G1472" i="5" s="1"/>
  <c r="S1474" i="5"/>
  <c r="AB1474" i="5"/>
  <c r="H1475" i="5"/>
  <c r="R1479" i="5"/>
  <c r="H1479" i="5"/>
  <c r="G1479" i="5"/>
  <c r="V1485" i="5"/>
  <c r="E1486" i="5"/>
  <c r="X1486" i="5" s="1"/>
  <c r="J1486" i="5"/>
  <c r="I1486" i="5"/>
  <c r="H1486" i="5"/>
  <c r="G1486" i="5"/>
  <c r="AB1488" i="5"/>
  <c r="T1488" i="5"/>
  <c r="S1488" i="5"/>
  <c r="R1497" i="5"/>
  <c r="J1497" i="5"/>
  <c r="H1497" i="5"/>
  <c r="I1497" i="5"/>
  <c r="G1499" i="5"/>
  <c r="R1499" i="5"/>
  <c r="I1499" i="5"/>
  <c r="H1499" i="5"/>
  <c r="V1505" i="5"/>
  <c r="G1505" i="5" s="1"/>
  <c r="E1514" i="5"/>
  <c r="X1514" i="5" s="1"/>
  <c r="J1514" i="5"/>
  <c r="I1514" i="5"/>
  <c r="R1514" i="5"/>
  <c r="H1514" i="5"/>
  <c r="G1519" i="5"/>
  <c r="R1519" i="5"/>
  <c r="H1519" i="5"/>
  <c r="E1519" i="5"/>
  <c r="X1519" i="5" s="1"/>
  <c r="G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R1447" i="5"/>
  <c r="H1447" i="5"/>
  <c r="G1447" i="5"/>
  <c r="I1463" i="5"/>
  <c r="AB1469" i="5"/>
  <c r="S1469" i="5"/>
  <c r="I1475" i="5"/>
  <c r="S1478" i="5"/>
  <c r="AB1478" i="5"/>
  <c r="T1478" i="5"/>
  <c r="T1490" i="5"/>
  <c r="S1490" i="5"/>
  <c r="I1512" i="5"/>
  <c r="H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R1423" i="5"/>
  <c r="R1431" i="5"/>
  <c r="R1439" i="5"/>
  <c r="AB1448" i="5"/>
  <c r="T1448" i="5"/>
  <c r="J1449" i="5"/>
  <c r="H1449" i="5"/>
  <c r="H1452" i="5"/>
  <c r="E1452" i="5"/>
  <c r="X1452" i="5" s="1"/>
  <c r="G1453" i="5"/>
  <c r="J1454" i="5"/>
  <c r="I1454" i="5"/>
  <c r="AB1480" i="5"/>
  <c r="T1480" i="5"/>
  <c r="T1482" i="5"/>
  <c r="S1482" i="5"/>
  <c r="AB1482" i="5"/>
  <c r="E1490" i="5"/>
  <c r="X1490" i="5" s="1"/>
  <c r="J1490" i="5"/>
  <c r="I1490" i="5"/>
  <c r="I1504" i="5"/>
  <c r="H1504" i="5"/>
  <c r="E1504" i="5"/>
  <c r="X1504" i="5" s="1"/>
  <c r="G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E1448" i="5"/>
  <c r="X1448" i="5" s="1"/>
  <c r="G1449" i="5"/>
  <c r="J1450" i="5"/>
  <c r="I1450" i="5"/>
  <c r="G1452" i="5"/>
  <c r="R1467" i="5"/>
  <c r="AB1476" i="5"/>
  <c r="T1476" i="5"/>
  <c r="AB1477" i="5"/>
  <c r="H1480" i="5"/>
  <c r="E1480" i="5"/>
  <c r="X1480" i="5" s="1"/>
  <c r="G1481" i="5"/>
  <c r="AB1485" i="5"/>
  <c r="T1486" i="5"/>
  <c r="S1486" i="5"/>
  <c r="AB1486" i="5"/>
  <c r="G1504" i="5"/>
  <c r="E1507" i="5"/>
  <c r="X1507" i="5" s="1"/>
  <c r="I1508" i="5"/>
  <c r="H1508" i="5"/>
  <c r="E1508" i="5"/>
  <c r="X1508" i="5" s="1"/>
  <c r="G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E1648" i="5"/>
  <c r="X1648" i="5" s="1"/>
  <c r="R1648" i="5"/>
  <c r="J1648" i="5"/>
  <c r="I1648" i="5"/>
  <c r="H1648" i="5"/>
  <c r="G1648" i="5"/>
  <c r="AB1666" i="5"/>
  <c r="T1666" i="5"/>
  <c r="S1666" i="5"/>
  <c r="AB1674" i="5"/>
  <c r="T1674" i="5"/>
  <c r="S1674" i="5"/>
  <c r="V1679" i="5"/>
  <c r="V1734" i="5"/>
  <c r="G1734" i="5" s="1"/>
  <c r="E1751" i="5"/>
  <c r="X1751" i="5" s="1"/>
  <c r="R1751" i="5"/>
  <c r="J1751" i="5"/>
  <c r="I1751" i="5"/>
  <c r="H1751" i="5"/>
  <c r="R1403" i="5"/>
  <c r="R1411" i="5"/>
  <c r="R1419" i="5"/>
  <c r="I1423" i="5"/>
  <c r="H1426" i="5"/>
  <c r="R1427" i="5"/>
  <c r="I1431" i="5"/>
  <c r="H1434" i="5"/>
  <c r="R1435" i="5"/>
  <c r="I1439" i="5"/>
  <c r="I1449" i="5"/>
  <c r="R1452" i="5"/>
  <c r="G1454" i="5"/>
  <c r="R1455" i="5"/>
  <c r="AB1464" i="5"/>
  <c r="T1464" i="5"/>
  <c r="J1465" i="5"/>
  <c r="H1465" i="5"/>
  <c r="H1468" i="5"/>
  <c r="E1468" i="5"/>
  <c r="X1468" i="5" s="1"/>
  <c r="G1469" i="5"/>
  <c r="J1470" i="5"/>
  <c r="I1470" i="5"/>
  <c r="I1488" i="5"/>
  <c r="H1488" i="5"/>
  <c r="E1488" i="5"/>
  <c r="X1488" i="5" s="1"/>
  <c r="G1491" i="5"/>
  <c r="R1491" i="5"/>
  <c r="AB1492" i="5"/>
  <c r="T1492" i="5"/>
  <c r="G1493" i="5"/>
  <c r="T1498" i="5"/>
  <c r="S1498" i="5"/>
  <c r="AB1498" i="5"/>
  <c r="E1506" i="5"/>
  <c r="X1506" i="5" s="1"/>
  <c r="J1506" i="5"/>
  <c r="I1506" i="5"/>
  <c r="J1507" i="5"/>
  <c r="I1520" i="5"/>
  <c r="H1520" i="5"/>
  <c r="E1520" i="5"/>
  <c r="X1520" i="5" s="1"/>
  <c r="G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R1451" i="5"/>
  <c r="H1454" i="5"/>
  <c r="E1455" i="5"/>
  <c r="X1455" i="5" s="1"/>
  <c r="AB1460" i="5"/>
  <c r="T1460" i="5"/>
  <c r="AB1461" i="5"/>
  <c r="H1464" i="5"/>
  <c r="G1465" i="5"/>
  <c r="J1466" i="5"/>
  <c r="I1466" i="5"/>
  <c r="I1467" i="5"/>
  <c r="G1468" i="5"/>
  <c r="R1480" i="5"/>
  <c r="G1488" i="5"/>
  <c r="G1490" i="5"/>
  <c r="E1491" i="5"/>
  <c r="X1491" i="5" s="1"/>
  <c r="I1492" i="5"/>
  <c r="H1492" i="5"/>
  <c r="E1492" i="5"/>
  <c r="X1492" i="5" s="1"/>
  <c r="G1495" i="5"/>
  <c r="R1495" i="5"/>
  <c r="AB1496" i="5"/>
  <c r="T1496" i="5"/>
  <c r="G1497" i="5"/>
  <c r="AB1501" i="5"/>
  <c r="T1502" i="5"/>
  <c r="S1502" i="5"/>
  <c r="AB1502" i="5"/>
  <c r="S1508" i="5"/>
  <c r="J1511" i="5"/>
  <c r="G1520" i="5"/>
  <c r="G1522" i="5"/>
  <c r="E1523" i="5"/>
  <c r="X1523" i="5" s="1"/>
  <c r="I1524" i="5"/>
  <c r="H1524" i="5"/>
  <c r="E1524" i="5"/>
  <c r="X1524" i="5" s="1"/>
  <c r="G1527" i="5"/>
  <c r="R1527" i="5"/>
  <c r="AB1528" i="5"/>
  <c r="T1528" i="5"/>
  <c r="G1529" i="5"/>
  <c r="AB1533" i="5"/>
  <c r="T1534" i="5"/>
  <c r="S1534" i="5"/>
  <c r="AB1534" i="5"/>
  <c r="G1537" i="5"/>
  <c r="G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J1768" i="5"/>
  <c r="I1768" i="5"/>
  <c r="H1768" i="5"/>
  <c r="E1768" i="5"/>
  <c r="X1768" i="5" s="1"/>
  <c r="R1773" i="5"/>
  <c r="J1773" i="5"/>
  <c r="I1773" i="5"/>
  <c r="H1773" i="5"/>
  <c r="G1773" i="5"/>
  <c r="E1773" i="5"/>
  <c r="X1773" i="5" s="1"/>
  <c r="AB1825" i="5"/>
  <c r="V1825" i="5"/>
  <c r="G1825" i="5" s="1"/>
  <c r="V1832" i="5"/>
  <c r="G1832" i="5" s="1"/>
  <c r="AB1832" i="5"/>
  <c r="AB1869" i="5"/>
  <c r="T1869" i="5"/>
  <c r="S1869" i="5"/>
  <c r="AB1545" i="5"/>
  <c r="R1546" i="5"/>
  <c r="T1550" i="5"/>
  <c r="S1551" i="5"/>
  <c r="G1553" i="5"/>
  <c r="S1627" i="5"/>
  <c r="AB1631" i="5"/>
  <c r="AB1646" i="5"/>
  <c r="T1646" i="5"/>
  <c r="S1646" i="5"/>
  <c r="E1652" i="5"/>
  <c r="X1652" i="5" s="1"/>
  <c r="R1652" i="5"/>
  <c r="J1652" i="5"/>
  <c r="I1652" i="5"/>
  <c r="H1652" i="5"/>
  <c r="V1659" i="5"/>
  <c r="AB1663"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AB1654" i="5"/>
  <c r="T1654" i="5"/>
  <c r="S1654" i="5"/>
  <c r="E1660" i="5"/>
  <c r="X1660" i="5" s="1"/>
  <c r="R1660" i="5"/>
  <c r="J1660" i="5"/>
  <c r="I1660" i="5"/>
  <c r="H1660" i="5"/>
  <c r="V1667" i="5"/>
  <c r="G1667" i="5" s="1"/>
  <c r="AB1686" i="5"/>
  <c r="T1686" i="5"/>
  <c r="S1686" i="5"/>
  <c r="E1692" i="5"/>
  <c r="X1692" i="5" s="1"/>
  <c r="R1692" i="5"/>
  <c r="J1692" i="5"/>
  <c r="I1692" i="5"/>
  <c r="H1692" i="5"/>
  <c r="V1699" i="5"/>
  <c r="G1699" i="5" s="1"/>
  <c r="AB1718" i="5"/>
  <c r="T1718" i="5"/>
  <c r="S1718" i="5"/>
  <c r="E1724" i="5"/>
  <c r="X1724" i="5" s="1"/>
  <c r="R1724" i="5"/>
  <c r="J1724" i="5"/>
  <c r="I1724" i="5"/>
  <c r="H1724" i="5"/>
  <c r="V1731" i="5"/>
  <c r="G1741" i="5"/>
  <c r="E1808" i="5"/>
  <c r="X1808" i="5" s="1"/>
  <c r="R1808" i="5"/>
  <c r="J1808" i="5"/>
  <c r="I1808" i="5"/>
  <c r="H1808" i="5"/>
  <c r="AB1858" i="5"/>
  <c r="V1858" i="5"/>
  <c r="AB1546" i="5"/>
  <c r="I1551" i="5"/>
  <c r="H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E1757" i="5"/>
  <c r="X1757" i="5" s="1"/>
  <c r="R1769" i="5"/>
  <c r="J1769" i="5"/>
  <c r="I1769" i="5"/>
  <c r="G1769" i="5"/>
  <c r="H1769" i="5"/>
  <c r="E1769" i="5"/>
  <c r="X1769" i="5" s="1"/>
  <c r="R1891" i="5"/>
  <c r="H1891" i="5"/>
  <c r="J1891" i="5"/>
  <c r="I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E1778" i="5"/>
  <c r="X1778" i="5" s="1"/>
  <c r="R1778" i="5"/>
  <c r="J1778" i="5"/>
  <c r="I1778" i="5"/>
  <c r="E1782" i="5"/>
  <c r="X1782" i="5" s="1"/>
  <c r="R1782" i="5"/>
  <c r="J1782" i="5"/>
  <c r="I1782" i="5"/>
  <c r="E1790" i="5"/>
  <c r="X1790" i="5" s="1"/>
  <c r="R1790" i="5"/>
  <c r="J1790" i="5"/>
  <c r="I1790" i="5"/>
  <c r="E1794" i="5"/>
  <c r="X1794" i="5" s="1"/>
  <c r="R1794" i="5"/>
  <c r="J1794" i="5"/>
  <c r="I1794" i="5"/>
  <c r="E1798" i="5"/>
  <c r="X1798" i="5" s="1"/>
  <c r="R1798" i="5"/>
  <c r="J1798" i="5"/>
  <c r="I1798" i="5"/>
  <c r="E1802" i="5"/>
  <c r="X1802" i="5" s="1"/>
  <c r="R1802" i="5"/>
  <c r="J1802" i="5"/>
  <c r="I1802" i="5"/>
  <c r="E1806" i="5"/>
  <c r="X1806" i="5" s="1"/>
  <c r="R1806" i="5"/>
  <c r="J1806" i="5"/>
  <c r="I1806" i="5"/>
  <c r="V1839" i="5"/>
  <c r="G1839" i="5" s="1"/>
  <c r="AB1846" i="5"/>
  <c r="V1846" i="5"/>
  <c r="G1846" i="5" s="1"/>
  <c r="AB1850" i="5"/>
  <c r="V1850" i="5"/>
  <c r="G1850" i="5" s="1"/>
  <c r="AB1862" i="5"/>
  <c r="V1862" i="5"/>
  <c r="G1862" i="5" s="1"/>
  <c r="R1875" i="5"/>
  <c r="H1875" i="5"/>
  <c r="J1875" i="5"/>
  <c r="I1875" i="5"/>
  <c r="E1875" i="5"/>
  <c r="X1875" i="5" s="1"/>
  <c r="AB1931" i="5"/>
  <c r="AB2041" i="5"/>
  <c r="T2041" i="5"/>
  <c r="S2041" i="5"/>
  <c r="E2113" i="5"/>
  <c r="X2113" i="5" s="1"/>
  <c r="R2113" i="5"/>
  <c r="J2113" i="5"/>
  <c r="H2113" i="5"/>
  <c r="G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E1758" i="5"/>
  <c r="X1758" i="5" s="1"/>
  <c r="R1758" i="5"/>
  <c r="I1758" i="5"/>
  <c r="AB1759" i="5"/>
  <c r="V1759" i="5"/>
  <c r="G1759" i="5" s="1"/>
  <c r="G1764" i="5"/>
  <c r="J1774" i="5"/>
  <c r="R1813" i="5"/>
  <c r="J1813" i="5"/>
  <c r="I1813" i="5"/>
  <c r="H1813" i="5"/>
  <c r="AB1815" i="5"/>
  <c r="G1815" i="5"/>
  <c r="G1818" i="5"/>
  <c r="AB1818" i="5"/>
  <c r="E1827" i="5"/>
  <c r="X1827" i="5" s="1"/>
  <c r="R1827" i="5"/>
  <c r="J1827" i="5"/>
  <c r="I1827" i="5"/>
  <c r="H1827" i="5"/>
  <c r="E1828" i="5"/>
  <c r="X1828" i="5" s="1"/>
  <c r="J1828" i="5"/>
  <c r="I1828" i="5"/>
  <c r="H1828" i="5"/>
  <c r="E1871" i="5"/>
  <c r="X1871" i="5" s="1"/>
  <c r="R1871" i="5"/>
  <c r="J1871" i="5"/>
  <c r="I1871" i="5"/>
  <c r="H1871" i="5"/>
  <c r="G1871" i="5"/>
  <c r="R1899" i="5"/>
  <c r="H1899" i="5"/>
  <c r="J1899" i="5"/>
  <c r="I1899" i="5"/>
  <c r="E1899" i="5"/>
  <c r="X1899" i="5" s="1"/>
  <c r="AB1902" i="5"/>
  <c r="T1902" i="5"/>
  <c r="S1902" i="5"/>
  <c r="V1931" i="5"/>
  <c r="G1931" i="5" s="1"/>
  <c r="T1953" i="5"/>
  <c r="S1953" i="5"/>
  <c r="AB1953" i="5"/>
  <c r="E2027" i="5"/>
  <c r="X2027" i="5" s="1"/>
  <c r="R2027" i="5"/>
  <c r="J2027" i="5"/>
  <c r="I2027" i="5"/>
  <c r="H2027" i="5"/>
  <c r="G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R1828" i="5"/>
  <c r="G1830" i="5"/>
  <c r="AB1830" i="5"/>
  <c r="AB1886" i="5"/>
  <c r="T1886" i="5"/>
  <c r="S1886" i="5"/>
  <c r="V2014" i="5"/>
  <c r="G1546" i="5"/>
  <c r="G1570" i="5"/>
  <c r="S1738" i="5"/>
  <c r="S1746" i="5"/>
  <c r="G1748" i="5"/>
  <c r="H1758" i="5"/>
  <c r="AB1763" i="5"/>
  <c r="AB1768" i="5"/>
  <c r="T1768" i="5"/>
  <c r="T1820" i="5"/>
  <c r="S1820" i="5"/>
  <c r="E1823" i="5"/>
  <c r="X1823" i="5" s="1"/>
  <c r="R1823" i="5"/>
  <c r="J1823" i="5"/>
  <c r="I1823" i="5"/>
  <c r="H1823" i="5"/>
  <c r="G1823" i="5"/>
  <c r="G1827" i="5"/>
  <c r="R1883" i="5"/>
  <c r="H1883" i="5"/>
  <c r="J1883" i="5"/>
  <c r="I1883" i="5"/>
  <c r="E1883" i="5"/>
  <c r="X1883" i="5" s="1"/>
  <c r="AB2002" i="5"/>
  <c r="V1738" i="5"/>
  <c r="V1743" i="5"/>
  <c r="G1743" i="5" s="1"/>
  <c r="V1746" i="5"/>
  <c r="G1749" i="5"/>
  <c r="AB1749"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E1818" i="5"/>
  <c r="X1818" i="5" s="1"/>
  <c r="G1820" i="5"/>
  <c r="T1844" i="5"/>
  <c r="S1844" i="5"/>
  <c r="AB1844" i="5"/>
  <c r="T1848" i="5"/>
  <c r="S1848" i="5"/>
  <c r="AB1848" i="5"/>
  <c r="T1852" i="5"/>
  <c r="S1852" i="5"/>
  <c r="AB1852" i="5"/>
  <c r="R1911" i="5"/>
  <c r="J1911" i="5"/>
  <c r="H1911" i="5"/>
  <c r="I1911" i="5"/>
  <c r="E1911" i="5"/>
  <c r="X1911" i="5" s="1"/>
  <c r="V1914" i="5"/>
  <c r="G1914" i="5" s="1"/>
  <c r="R1943" i="5"/>
  <c r="J1943" i="5"/>
  <c r="I1943" i="5"/>
  <c r="H1943" i="5"/>
  <c r="E1943" i="5"/>
  <c r="X1943" i="5" s="1"/>
  <c r="V2002" i="5"/>
  <c r="S1734" i="5"/>
  <c r="S1736"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E1907" i="5"/>
  <c r="X1907" i="5" s="1"/>
  <c r="V1910" i="5"/>
  <c r="G1910" i="5" s="1"/>
  <c r="R1923" i="5"/>
  <c r="J1923" i="5"/>
  <c r="H1923" i="5"/>
  <c r="I1923" i="5"/>
  <c r="E1923" i="5"/>
  <c r="X1923" i="5" s="1"/>
  <c r="AB1957" i="5"/>
  <c r="T1957" i="5"/>
  <c r="S1957" i="5"/>
  <c r="E2007" i="5"/>
  <c r="X2007" i="5" s="1"/>
  <c r="R2007" i="5"/>
  <c r="J2007" i="5"/>
  <c r="I2007" i="5"/>
  <c r="H2007" i="5"/>
  <c r="G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E2104" i="5"/>
  <c r="X2104" i="5" s="1"/>
  <c r="G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E1919" i="5"/>
  <c r="X1919" i="5" s="1"/>
  <c r="V1922" i="5"/>
  <c r="G1922" i="5" s="1"/>
  <c r="E1944" i="5"/>
  <c r="X1944" i="5" s="1"/>
  <c r="R1944" i="5"/>
  <c r="J1944" i="5"/>
  <c r="I1944" i="5"/>
  <c r="H1944" i="5"/>
  <c r="G1944" i="5"/>
  <c r="V1950" i="5"/>
  <c r="V1970" i="5"/>
  <c r="E1995" i="5"/>
  <c r="X1995" i="5" s="1"/>
  <c r="R1995" i="5"/>
  <c r="J1995" i="5"/>
  <c r="I1995" i="5"/>
  <c r="H1995" i="5"/>
  <c r="G1995" i="5"/>
  <c r="AB2021" i="5"/>
  <c r="T2021" i="5"/>
  <c r="S2021" i="5"/>
  <c r="V2082" i="5"/>
  <c r="G2082" i="5" s="1"/>
  <c r="R2084" i="5"/>
  <c r="J2084" i="5"/>
  <c r="I2084" i="5"/>
  <c r="H2084" i="5"/>
  <c r="G2084" i="5"/>
  <c r="E2084" i="5"/>
  <c r="X2084" i="5" s="1"/>
  <c r="V1771" i="5"/>
  <c r="G1771" i="5" s="1"/>
  <c r="V1775" i="5"/>
  <c r="G1775" i="5" s="1"/>
  <c r="V1779" i="5"/>
  <c r="V1783" i="5"/>
  <c r="G1783" i="5" s="1"/>
  <c r="V1787" i="5"/>
  <c r="G1787" i="5" s="1"/>
  <c r="V1791" i="5"/>
  <c r="V1795" i="5"/>
  <c r="G1795" i="5" s="1"/>
  <c r="V1799" i="5"/>
  <c r="V1803" i="5"/>
  <c r="G1803" i="5" s="1"/>
  <c r="V1807" i="5"/>
  <c r="G1807" i="5" s="1"/>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AB2034" i="5"/>
  <c r="V2046" i="5"/>
  <c r="G2046" i="5" s="1"/>
  <c r="AB2083" i="5"/>
  <c r="T2083" i="5"/>
  <c r="S2083" i="5"/>
  <c r="V1809" i="5"/>
  <c r="G1809" i="5" s="1"/>
  <c r="S1813" i="5"/>
  <c r="H1816" i="5"/>
  <c r="V1817" i="5"/>
  <c r="V1822" i="5"/>
  <c r="G1824" i="5"/>
  <c r="AB1824" i="5"/>
  <c r="V1837" i="5"/>
  <c r="R1838" i="5"/>
  <c r="I1838" i="5"/>
  <c r="H1838" i="5"/>
  <c r="AB1853" i="5"/>
  <c r="S1853" i="5"/>
  <c r="AB1870" i="5"/>
  <c r="V1870" i="5"/>
  <c r="G1870" i="5" s="1"/>
  <c r="G1875" i="5"/>
  <c r="R1879" i="5"/>
  <c r="H1879" i="5"/>
  <c r="E1879" i="5"/>
  <c r="X1879" i="5" s="1"/>
  <c r="J1879" i="5"/>
  <c r="G1883" i="5"/>
  <c r="R1887" i="5"/>
  <c r="H1887" i="5"/>
  <c r="E1887" i="5"/>
  <c r="X1887" i="5" s="1"/>
  <c r="J1887" i="5"/>
  <c r="G1891" i="5"/>
  <c r="R1895" i="5"/>
  <c r="H1895" i="5"/>
  <c r="E1895" i="5"/>
  <c r="X1895" i="5" s="1"/>
  <c r="J1895" i="5"/>
  <c r="G1899" i="5"/>
  <c r="AB1907" i="5"/>
  <c r="R1915" i="5"/>
  <c r="J1915" i="5"/>
  <c r="H1915" i="5"/>
  <c r="I1915" i="5"/>
  <c r="E1915" i="5"/>
  <c r="X1915" i="5" s="1"/>
  <c r="V1918" i="5"/>
  <c r="G1918" i="5" s="1"/>
  <c r="E1924" i="5"/>
  <c r="X1924" i="5" s="1"/>
  <c r="R1924" i="5"/>
  <c r="J1924" i="5"/>
  <c r="H1924" i="5"/>
  <c r="G1924" i="5"/>
  <c r="AB1930" i="5"/>
  <c r="T1930" i="5"/>
  <c r="S1930" i="5"/>
  <c r="V1951" i="5"/>
  <c r="G1951" i="5" s="1"/>
  <c r="AB1977" i="5"/>
  <c r="T1977" i="5"/>
  <c r="S1977" i="5"/>
  <c r="V2034" i="5"/>
  <c r="G2034" i="5" s="1"/>
  <c r="I2051" i="5"/>
  <c r="H2051" i="5"/>
  <c r="R2051" i="5"/>
  <c r="J2051" i="5"/>
  <c r="E2051" i="5"/>
  <c r="X2051" i="5" s="1"/>
  <c r="I2059" i="5"/>
  <c r="H2059" i="5"/>
  <c r="R2059" i="5"/>
  <c r="J2059" i="5"/>
  <c r="E2059" i="5"/>
  <c r="X2059" i="5" s="1"/>
  <c r="I2067" i="5"/>
  <c r="H2067" i="5"/>
  <c r="R2067" i="5"/>
  <c r="J2067" i="5"/>
  <c r="E2067" i="5"/>
  <c r="X2067" i="5" s="1"/>
  <c r="G1813" i="5"/>
  <c r="I1816" i="5"/>
  <c r="H1836" i="5"/>
  <c r="X1838" i="5"/>
  <c r="I1840" i="5"/>
  <c r="G1863" i="5"/>
  <c r="AB1866" i="5"/>
  <c r="V1866" i="5"/>
  <c r="G1866" i="5" s="1"/>
  <c r="G1879" i="5"/>
  <c r="G1887" i="5"/>
  <c r="G1895" i="5"/>
  <c r="R1903" i="5"/>
  <c r="H1903" i="5"/>
  <c r="E1903" i="5"/>
  <c r="X1903" i="5" s="1"/>
  <c r="J1903" i="5"/>
  <c r="G1907" i="5"/>
  <c r="AB1914" i="5"/>
  <c r="T1914" i="5"/>
  <c r="S1914" i="5"/>
  <c r="G1923" i="5"/>
  <c r="T1941" i="5"/>
  <c r="S1941" i="5"/>
  <c r="E1963" i="5"/>
  <c r="X1963" i="5" s="1"/>
  <c r="R1963" i="5"/>
  <c r="J1963" i="5"/>
  <c r="I1963" i="5"/>
  <c r="H1963" i="5"/>
  <c r="G1963" i="5"/>
  <c r="AB1989" i="5"/>
  <c r="T1989" i="5"/>
  <c r="S1989" i="5"/>
  <c r="E2039" i="5"/>
  <c r="X2039" i="5" s="1"/>
  <c r="R2039" i="5"/>
  <c r="J2039" i="5"/>
  <c r="I2039" i="5"/>
  <c r="H2039" i="5"/>
  <c r="G2039" i="5"/>
  <c r="E2097" i="5"/>
  <c r="X2097" i="5" s="1"/>
  <c r="R2097" i="5"/>
  <c r="J2097" i="5"/>
  <c r="H2097" i="5"/>
  <c r="G2097" i="5"/>
  <c r="G2166" i="5"/>
  <c r="E2166" i="5"/>
  <c r="X2166" i="5" s="1"/>
  <c r="R2166" i="5"/>
  <c r="J2166" i="5"/>
  <c r="I2166" i="5"/>
  <c r="H2166" i="5"/>
  <c r="S1876" i="5"/>
  <c r="I1878" i="5"/>
  <c r="X1878" i="5"/>
  <c r="T1881" i="5"/>
  <c r="S1884" i="5"/>
  <c r="I1886" i="5"/>
  <c r="X1886" i="5"/>
  <c r="T1889" i="5"/>
  <c r="S1892" i="5"/>
  <c r="I1894" i="5"/>
  <c r="X1894" i="5"/>
  <c r="T1897" i="5"/>
  <c r="S1900" i="5"/>
  <c r="I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E2083" i="5"/>
  <c r="X2083" i="5" s="1"/>
  <c r="R2092" i="5"/>
  <c r="J2092" i="5"/>
  <c r="I2092" i="5"/>
  <c r="H2092" i="5"/>
  <c r="G2092" i="5"/>
  <c r="E2092" i="5"/>
  <c r="X2092" i="5" s="1"/>
  <c r="E2101" i="5"/>
  <c r="X2101" i="5" s="1"/>
  <c r="R2101" i="5"/>
  <c r="J2101" i="5"/>
  <c r="H2101" i="5"/>
  <c r="G2101" i="5"/>
  <c r="R2108" i="5"/>
  <c r="J2108" i="5"/>
  <c r="I2108" i="5"/>
  <c r="H2108" i="5"/>
  <c r="G2108" i="5"/>
  <c r="E2108" i="5"/>
  <c r="X2108" i="5" s="1"/>
  <c r="R2156" i="5"/>
  <c r="J2156" i="5"/>
  <c r="I2156" i="5"/>
  <c r="H2156" i="5"/>
  <c r="G2156" i="5"/>
  <c r="E2156" i="5"/>
  <c r="X2156" i="5" s="1"/>
  <c r="J2247" i="5"/>
  <c r="I2247" i="5"/>
  <c r="H2247" i="5"/>
  <c r="E2247" i="5"/>
  <c r="X2247" i="5" s="1"/>
  <c r="R2247" i="5"/>
  <c r="J2251" i="5"/>
  <c r="I2251" i="5"/>
  <c r="H2251" i="5"/>
  <c r="E2251" i="5"/>
  <c r="X2251" i="5" s="1"/>
  <c r="R2251" i="5"/>
  <c r="V1845" i="5"/>
  <c r="G1845" i="5" s="1"/>
  <c r="V1849" i="5"/>
  <c r="G1849" i="5" s="1"/>
  <c r="V1853" i="5"/>
  <c r="V1857" i="5"/>
  <c r="G1857" i="5" s="1"/>
  <c r="S1860" i="5"/>
  <c r="V1861" i="5"/>
  <c r="G1861" i="5" s="1"/>
  <c r="S1864" i="5"/>
  <c r="V1865" i="5"/>
  <c r="G1865" i="5" s="1"/>
  <c r="S1868" i="5"/>
  <c r="V1869" i="5"/>
  <c r="G1869" i="5" s="1"/>
  <c r="S1872"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E2079" i="5"/>
  <c r="X2079" i="5" s="1"/>
  <c r="V2088" i="5"/>
  <c r="G2088" i="5" s="1"/>
  <c r="E2149" i="5"/>
  <c r="X2149" i="5" s="1"/>
  <c r="R2149" i="5"/>
  <c r="J2149" i="5"/>
  <c r="I2149" i="5"/>
  <c r="H2149" i="5"/>
  <c r="G2149" i="5"/>
  <c r="G1873" i="5"/>
  <c r="AB1876" i="5"/>
  <c r="H1878" i="5"/>
  <c r="AB1884" i="5"/>
  <c r="H1886" i="5"/>
  <c r="AB1892" i="5"/>
  <c r="H1894" i="5"/>
  <c r="T1898" i="5"/>
  <c r="AB1900" i="5"/>
  <c r="H1902" i="5"/>
  <c r="T1906" i="5"/>
  <c r="T1909" i="5"/>
  <c r="T1913" i="5"/>
  <c r="T1917"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R2096" i="5"/>
  <c r="J2096" i="5"/>
  <c r="I2096" i="5"/>
  <c r="H2096" i="5"/>
  <c r="G2096" i="5"/>
  <c r="E2096" i="5"/>
  <c r="X2096" i="5" s="1"/>
  <c r="E2105" i="5"/>
  <c r="X2105" i="5" s="1"/>
  <c r="R2105" i="5"/>
  <c r="J2105" i="5"/>
  <c r="H2105" i="5"/>
  <c r="G2105" i="5"/>
  <c r="R2112" i="5"/>
  <c r="J2112" i="5"/>
  <c r="I2112" i="5"/>
  <c r="H2112" i="5"/>
  <c r="G2112" i="5"/>
  <c r="E2112" i="5"/>
  <c r="X2112" i="5" s="1"/>
  <c r="AB2148" i="5"/>
  <c r="V1852" i="5"/>
  <c r="V1856" i="5"/>
  <c r="G1856" i="5" s="1"/>
  <c r="V1860" i="5"/>
  <c r="G1860" i="5" s="1"/>
  <c r="V1864" i="5"/>
  <c r="G1864" i="5" s="1"/>
  <c r="V1868" i="5"/>
  <c r="G1868" i="5" s="1"/>
  <c r="V1872" i="5"/>
  <c r="G1872" i="5" s="1"/>
  <c r="H1873" i="5"/>
  <c r="I1874" i="5"/>
  <c r="T1877" i="5"/>
  <c r="J1878" i="5"/>
  <c r="H1881" i="5"/>
  <c r="I1882" i="5"/>
  <c r="T1885" i="5"/>
  <c r="J1886" i="5"/>
  <c r="H1889" i="5"/>
  <c r="I1890" i="5"/>
  <c r="T1893" i="5"/>
  <c r="J1894" i="5"/>
  <c r="H1897" i="5"/>
  <c r="I1898" i="5"/>
  <c r="T1901" i="5"/>
  <c r="J1902" i="5"/>
  <c r="H1905" i="5"/>
  <c r="I1906" i="5"/>
  <c r="G1908" i="5"/>
  <c r="G1912" i="5"/>
  <c r="G1916" i="5"/>
  <c r="G1920" i="5"/>
  <c r="V1946" i="5"/>
  <c r="E1947" i="5"/>
  <c r="X1947" i="5" s="1"/>
  <c r="T1949" i="5"/>
  <c r="S1949" i="5"/>
  <c r="E1967" i="5"/>
  <c r="X1967" i="5" s="1"/>
  <c r="R1967" i="5"/>
  <c r="J1967" i="5"/>
  <c r="I1967" i="5"/>
  <c r="H1967" i="5"/>
  <c r="V1974" i="5"/>
  <c r="G1974" i="5" s="1"/>
  <c r="AB1981" i="5"/>
  <c r="T1981" i="5"/>
  <c r="S1981" i="5"/>
  <c r="E1999" i="5"/>
  <c r="X1999" i="5" s="1"/>
  <c r="R1999" i="5"/>
  <c r="J1999" i="5"/>
  <c r="I1999" i="5"/>
  <c r="H1999" i="5"/>
  <c r="V2006" i="5"/>
  <c r="AB2013" i="5"/>
  <c r="T2013" i="5"/>
  <c r="S2013" i="5"/>
  <c r="E2031" i="5"/>
  <c r="X2031" i="5" s="1"/>
  <c r="R2031" i="5"/>
  <c r="J2031" i="5"/>
  <c r="I2031" i="5"/>
  <c r="H2031" i="5"/>
  <c r="V2038" i="5"/>
  <c r="G2038" i="5" s="1"/>
  <c r="AB2045" i="5"/>
  <c r="T2045" i="5"/>
  <c r="S2045" i="5"/>
  <c r="R2056" i="5"/>
  <c r="J2056" i="5"/>
  <c r="I2056" i="5"/>
  <c r="H2056" i="5"/>
  <c r="R2064" i="5"/>
  <c r="J2064" i="5"/>
  <c r="I2064" i="5"/>
  <c r="H2064" i="5"/>
  <c r="G2067" i="5"/>
  <c r="AB2115" i="5"/>
  <c r="T2115" i="5"/>
  <c r="S2115" i="5"/>
  <c r="AB2118" i="5"/>
  <c r="T2118" i="5"/>
  <c r="S2118" i="5"/>
  <c r="V2148" i="5"/>
  <c r="G2148" i="5" s="1"/>
  <c r="AB2175" i="5"/>
  <c r="T2175" i="5"/>
  <c r="S2175" i="5"/>
  <c r="R2224" i="5"/>
  <c r="J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AB1949" i="5"/>
  <c r="AB1951" i="5"/>
  <c r="V1955" i="5"/>
  <c r="G1955" i="5" s="1"/>
  <c r="V1962" i="5"/>
  <c r="G1962" i="5" s="1"/>
  <c r="AB1969" i="5"/>
  <c r="T1969" i="5"/>
  <c r="S1969" i="5"/>
  <c r="AB1982" i="5"/>
  <c r="G1983" i="5"/>
  <c r="E1987" i="5"/>
  <c r="X1987" i="5" s="1"/>
  <c r="R1987" i="5"/>
  <c r="J1987" i="5"/>
  <c r="I1987" i="5"/>
  <c r="H1987" i="5"/>
  <c r="V1994" i="5"/>
  <c r="G1994" i="5" s="1"/>
  <c r="AB2001" i="5"/>
  <c r="T2001" i="5"/>
  <c r="S2001" i="5"/>
  <c r="AB2014" i="5"/>
  <c r="G2015" i="5"/>
  <c r="E2019" i="5"/>
  <c r="X2019" i="5" s="1"/>
  <c r="R2019" i="5"/>
  <c r="J2019" i="5"/>
  <c r="I2019" i="5"/>
  <c r="H2019" i="5"/>
  <c r="V2026" i="5"/>
  <c r="G2026" i="5" s="1"/>
  <c r="AB2033" i="5"/>
  <c r="T2033" i="5"/>
  <c r="S2033"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E2109" i="5"/>
  <c r="X2109" i="5" s="1"/>
  <c r="R2109" i="5"/>
  <c r="J2109" i="5"/>
  <c r="H2109" i="5"/>
  <c r="G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E2121" i="5"/>
  <c r="X2121" i="5" s="1"/>
  <c r="R2152" i="5"/>
  <c r="J2152" i="5"/>
  <c r="I2152" i="5"/>
  <c r="H2152" i="5"/>
  <c r="E2152" i="5"/>
  <c r="X2152" i="5" s="1"/>
  <c r="V2175" i="5"/>
  <c r="AB2182" i="5"/>
  <c r="T2182" i="5"/>
  <c r="S2182" i="5"/>
  <c r="J2212" i="5"/>
  <c r="R2212" i="5"/>
  <c r="I2212" i="5"/>
  <c r="H2212" i="5"/>
  <c r="E2212" i="5"/>
  <c r="X2212" i="5" s="1"/>
  <c r="J2220" i="5"/>
  <c r="R2220" i="5"/>
  <c r="I2220" i="5"/>
  <c r="H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E2134" i="5"/>
  <c r="X2134" i="5" s="1"/>
  <c r="R2134" i="5"/>
  <c r="J2134" i="5"/>
  <c r="I2134" i="5"/>
  <c r="V2139" i="5"/>
  <c r="G2139" i="5" s="1"/>
  <c r="H2182" i="5"/>
  <c r="G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E2170" i="5"/>
  <c r="X2170" i="5" s="1"/>
  <c r="R2170" i="5"/>
  <c r="J2170" i="5"/>
  <c r="I2170" i="5"/>
  <c r="H2170" i="5"/>
  <c r="T2174" i="5"/>
  <c r="S2174" i="5"/>
  <c r="AB2174" i="5"/>
  <c r="V2179" i="5"/>
  <c r="G2179" i="5" s="1"/>
  <c r="S2217" i="5"/>
  <c r="AB2217" i="5"/>
  <c r="T2217" i="5"/>
  <c r="R2268" i="5"/>
  <c r="J2268" i="5"/>
  <c r="H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I2193" i="5"/>
  <c r="R2193" i="5"/>
  <c r="J2193" i="5"/>
  <c r="H2193" i="5"/>
  <c r="G2193" i="5"/>
  <c r="E2193" i="5"/>
  <c r="X2193" i="5" s="1"/>
  <c r="V2278" i="5"/>
  <c r="G2278" i="5" s="1"/>
  <c r="J2117" i="5"/>
  <c r="T2126" i="5"/>
  <c r="S2126" i="5"/>
  <c r="AB2126" i="5"/>
  <c r="R2128" i="5"/>
  <c r="J2128" i="5"/>
  <c r="I2128" i="5"/>
  <c r="H2128" i="5"/>
  <c r="J2130" i="5"/>
  <c r="G2141" i="5"/>
  <c r="G2142" i="5"/>
  <c r="E2142" i="5"/>
  <c r="X2142" i="5" s="1"/>
  <c r="T2146" i="5"/>
  <c r="S2146" i="5"/>
  <c r="V2147" i="5"/>
  <c r="G2147" i="5" s="1"/>
  <c r="E2157" i="5"/>
  <c r="X2157" i="5" s="1"/>
  <c r="R2157" i="5"/>
  <c r="J2157" i="5"/>
  <c r="J2162" i="5"/>
  <c r="G2173" i="5"/>
  <c r="G2174" i="5"/>
  <c r="E2174" i="5"/>
  <c r="X2174" i="5" s="1"/>
  <c r="AB2178" i="5"/>
  <c r="T2178" i="5"/>
  <c r="S2178" i="5"/>
  <c r="R2184" i="5"/>
  <c r="J2184" i="5"/>
  <c r="I2184" i="5"/>
  <c r="H2184" i="5"/>
  <c r="G2191" i="5"/>
  <c r="V2198" i="5"/>
  <c r="G2198" i="5" s="1"/>
  <c r="I2201" i="5"/>
  <c r="R2201" i="5"/>
  <c r="J2201" i="5"/>
  <c r="H2201" i="5"/>
  <c r="G2201" i="5"/>
  <c r="AB2238" i="5"/>
  <c r="V2238" i="5"/>
  <c r="G2238" i="5" s="1"/>
  <c r="R2244" i="5"/>
  <c r="J2244" i="5"/>
  <c r="I2244" i="5"/>
  <c r="H2244" i="5"/>
  <c r="E2244" i="5"/>
  <c r="X2244" i="5" s="1"/>
  <c r="J2267" i="5"/>
  <c r="I2267" i="5"/>
  <c r="H2267" i="5"/>
  <c r="E2267" i="5"/>
  <c r="X2267" i="5" s="1"/>
  <c r="E2271" i="5"/>
  <c r="X2271" i="5" s="1"/>
  <c r="G2271" i="5"/>
  <c r="J2271" i="5"/>
  <c r="R2271" i="5"/>
  <c r="I2271" i="5"/>
  <c r="H2271" i="5"/>
  <c r="I2316" i="5"/>
  <c r="H2316" i="5"/>
  <c r="R2316" i="5"/>
  <c r="E2316" i="5"/>
  <c r="X2316" i="5" s="1"/>
  <c r="J2316" i="5"/>
  <c r="J2371" i="5"/>
  <c r="R2371" i="5"/>
  <c r="I2371" i="5"/>
  <c r="H2371" i="5"/>
  <c r="G2371" i="5"/>
  <c r="E2371" i="5"/>
  <c r="X2371" i="5" s="1"/>
  <c r="R2117" i="5"/>
  <c r="E2118" i="5"/>
  <c r="X2118" i="5" s="1"/>
  <c r="G2125" i="5"/>
  <c r="E2126" i="5"/>
  <c r="X2126" i="5" s="1"/>
  <c r="E2129" i="5"/>
  <c r="X2129" i="5" s="1"/>
  <c r="R2129" i="5"/>
  <c r="J2129" i="5"/>
  <c r="R2132" i="5"/>
  <c r="J2132" i="5"/>
  <c r="I2132" i="5"/>
  <c r="H2132" i="5"/>
  <c r="S2135" i="5"/>
  <c r="H2141" i="5"/>
  <c r="H2142" i="5"/>
  <c r="G2145" i="5"/>
  <c r="G2146" i="5"/>
  <c r="E2146" i="5"/>
  <c r="X2146" i="5" s="1"/>
  <c r="T2150" i="5"/>
  <c r="S2150" i="5"/>
  <c r="V2151" i="5"/>
  <c r="G2151" i="5" s="1"/>
  <c r="E2161" i="5"/>
  <c r="X2161" i="5" s="1"/>
  <c r="R2161" i="5"/>
  <c r="J2161" i="5"/>
  <c r="R2164" i="5"/>
  <c r="J2164" i="5"/>
  <c r="I2164" i="5"/>
  <c r="H2164" i="5"/>
  <c r="S2167" i="5"/>
  <c r="H2173" i="5"/>
  <c r="H2174" i="5"/>
  <c r="H2178" i="5"/>
  <c r="G2178" i="5"/>
  <c r="E2178" i="5"/>
  <c r="X2178" i="5" s="1"/>
  <c r="S2179" i="5"/>
  <c r="E2191" i="5"/>
  <c r="X2191" i="5" s="1"/>
  <c r="G2196" i="5"/>
  <c r="V2206" i="5"/>
  <c r="G2206" i="5" s="1"/>
  <c r="I2209" i="5"/>
  <c r="R2209" i="5"/>
  <c r="J2209" i="5"/>
  <c r="H2209" i="5"/>
  <c r="G2209" i="5"/>
  <c r="V2235" i="5"/>
  <c r="G2235" i="5" s="1"/>
  <c r="R2274" i="5"/>
  <c r="I2274" i="5"/>
  <c r="H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AB2227" i="5"/>
  <c r="T2227" i="5"/>
  <c r="S2227" i="5"/>
  <c r="R2228" i="5"/>
  <c r="J2228" i="5"/>
  <c r="I2228" i="5"/>
  <c r="H2228" i="5"/>
  <c r="E2228" i="5"/>
  <c r="X2228" i="5" s="1"/>
  <c r="R2248" i="5"/>
  <c r="J2248" i="5"/>
  <c r="I2248" i="5"/>
  <c r="H2248" i="5"/>
  <c r="E2248" i="5"/>
  <c r="X2248" i="5" s="1"/>
  <c r="R2267" i="5"/>
  <c r="E2311" i="5"/>
  <c r="X2311" i="5" s="1"/>
  <c r="R2311" i="5"/>
  <c r="J2311" i="5"/>
  <c r="I2311" i="5"/>
  <c r="H2311" i="5"/>
  <c r="J2358" i="5"/>
  <c r="H2358" i="5"/>
  <c r="R2358" i="5"/>
  <c r="I2358" i="5"/>
  <c r="E2358" i="5"/>
  <c r="X2358" i="5" s="1"/>
  <c r="H2118" i="5"/>
  <c r="AB2119" i="5"/>
  <c r="S2119" i="5"/>
  <c r="S2120"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E2184" i="5"/>
  <c r="X2184" i="5" s="1"/>
  <c r="H2190" i="5"/>
  <c r="G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E2158" i="5"/>
  <c r="X2158" i="5" s="1"/>
  <c r="T2162" i="5"/>
  <c r="S2162" i="5"/>
  <c r="V2163" i="5"/>
  <c r="G2163" i="5" s="1"/>
  <c r="AB2167" i="5"/>
  <c r="AB2172" i="5"/>
  <c r="E2173" i="5"/>
  <c r="X2173" i="5" s="1"/>
  <c r="R2173" i="5"/>
  <c r="J2173" i="5"/>
  <c r="V2183" i="5"/>
  <c r="G2183" i="5" s="1"/>
  <c r="AB2186" i="5"/>
  <c r="T2186" i="5"/>
  <c r="S2186" i="5"/>
  <c r="J2191" i="5"/>
  <c r="I2191" i="5"/>
  <c r="H2191" i="5"/>
  <c r="H2195" i="5"/>
  <c r="E2195" i="5"/>
  <c r="X2195" i="5" s="1"/>
  <c r="R2195" i="5"/>
  <c r="J2195" i="5"/>
  <c r="I2195" i="5"/>
  <c r="J2196" i="5"/>
  <c r="R2196" i="5"/>
  <c r="I2196" i="5"/>
  <c r="H2196" i="5"/>
  <c r="E2196" i="5"/>
  <c r="X2196" i="5" s="1"/>
  <c r="S2201" i="5"/>
  <c r="AB2201" i="5"/>
  <c r="G2220" i="5"/>
  <c r="I2227" i="5"/>
  <c r="H2227" i="5"/>
  <c r="E2227" i="5"/>
  <c r="X2227" i="5" s="1"/>
  <c r="R2227" i="5"/>
  <c r="J2227" i="5"/>
  <c r="J2243" i="5"/>
  <c r="I2243" i="5"/>
  <c r="H2243" i="5"/>
  <c r="E2243" i="5"/>
  <c r="X2243" i="5" s="1"/>
  <c r="AB2255" i="5"/>
  <c r="T2255" i="5"/>
  <c r="S2255" i="5"/>
  <c r="AB2259" i="5"/>
  <c r="T2259" i="5"/>
  <c r="S2259" i="5"/>
  <c r="AB2266" i="5"/>
  <c r="V2266" i="5"/>
  <c r="G2266" i="5" s="1"/>
  <c r="AB2270" i="5"/>
  <c r="V2270" i="5"/>
  <c r="G2270" i="5" s="1"/>
  <c r="AB2304" i="5"/>
  <c r="AB2120" i="5"/>
  <c r="R2125" i="5"/>
  <c r="J2125" i="5"/>
  <c r="G2130" i="5"/>
  <c r="E2130" i="5"/>
  <c r="X2130" i="5" s="1"/>
  <c r="T2134" i="5"/>
  <c r="S2134" i="5"/>
  <c r="V2135" i="5"/>
  <c r="G2135" i="5" s="1"/>
  <c r="AB2139" i="5"/>
  <c r="AB2144" i="5"/>
  <c r="E2145" i="5"/>
  <c r="X2145" i="5" s="1"/>
  <c r="R2145" i="5"/>
  <c r="J2145" i="5"/>
  <c r="G2162" i="5"/>
  <c r="E2162" i="5"/>
  <c r="X2162" i="5" s="1"/>
  <c r="T2166" i="5"/>
  <c r="S2166" i="5"/>
  <c r="V2167" i="5"/>
  <c r="AB2171" i="5"/>
  <c r="AB2176" i="5"/>
  <c r="AB2179" i="5"/>
  <c r="H2186" i="5"/>
  <c r="G2186" i="5"/>
  <c r="E2186" i="5"/>
  <c r="X2186" i="5" s="1"/>
  <c r="H2203" i="5"/>
  <c r="E2203" i="5"/>
  <c r="X2203" i="5" s="1"/>
  <c r="R2203" i="5"/>
  <c r="J2203" i="5"/>
  <c r="I2203" i="5"/>
  <c r="J2204" i="5"/>
  <c r="R2204" i="5"/>
  <c r="I2204" i="5"/>
  <c r="H2204" i="5"/>
  <c r="E2204" i="5"/>
  <c r="X2204" i="5" s="1"/>
  <c r="S2209" i="5"/>
  <c r="AB2209" i="5"/>
  <c r="I2223" i="5"/>
  <c r="H2223" i="5"/>
  <c r="E2223" i="5"/>
  <c r="X2223" i="5" s="1"/>
  <c r="J2223" i="5"/>
  <c r="G2223" i="5"/>
  <c r="V2226" i="5"/>
  <c r="G2226" i="5" s="1"/>
  <c r="AB2234" i="5"/>
  <c r="V2234" i="5"/>
  <c r="G2234" i="5" s="1"/>
  <c r="J2239" i="5"/>
  <c r="I2239" i="5"/>
  <c r="H2239" i="5"/>
  <c r="E2239" i="5"/>
  <c r="X2239" i="5" s="1"/>
  <c r="R2240" i="5"/>
  <c r="J2240" i="5"/>
  <c r="I2240" i="5"/>
  <c r="E2240" i="5"/>
  <c r="X2240" i="5" s="1"/>
  <c r="V2259" i="5"/>
  <c r="AB2276" i="5"/>
  <c r="T2276" i="5"/>
  <c r="S2276" i="5"/>
  <c r="R2285" i="5"/>
  <c r="J2285" i="5"/>
  <c r="I2285" i="5"/>
  <c r="H2285" i="5"/>
  <c r="E2285" i="5"/>
  <c r="X2285" i="5" s="1"/>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AB2262" i="5"/>
  <c r="V2262" i="5"/>
  <c r="G2280" i="5"/>
  <c r="G2286" i="5"/>
  <c r="T2303" i="5"/>
  <c r="AB2303" i="5"/>
  <c r="S2303" i="5"/>
  <c r="V2347" i="5"/>
  <c r="G2347" i="5" s="1"/>
  <c r="J2354" i="5"/>
  <c r="R2354" i="5"/>
  <c r="I2354" i="5"/>
  <c r="H2354" i="5"/>
  <c r="E2354" i="5"/>
  <c r="X2354" i="5" s="1"/>
  <c r="R2177" i="5"/>
  <c r="R2181" i="5"/>
  <c r="R2185" i="5"/>
  <c r="R2189" i="5"/>
  <c r="S2192" i="5"/>
  <c r="T2197" i="5"/>
  <c r="S2200" i="5"/>
  <c r="T2205" i="5"/>
  <c r="S2208" i="5"/>
  <c r="T2213" i="5"/>
  <c r="S2216" i="5"/>
  <c r="T2221" i="5"/>
  <c r="T2229" i="5"/>
  <c r="S2229" i="5"/>
  <c r="R2236" i="5"/>
  <c r="J2236" i="5"/>
  <c r="I2236" i="5"/>
  <c r="AB2247" i="5"/>
  <c r="T2247" i="5"/>
  <c r="G2251" i="5"/>
  <c r="AB2258" i="5"/>
  <c r="V2258" i="5"/>
  <c r="G2258" i="5" s="1"/>
  <c r="R2264" i="5"/>
  <c r="J2264" i="5"/>
  <c r="I2264" i="5"/>
  <c r="E2280" i="5"/>
  <c r="X2280" i="5" s="1"/>
  <c r="I2286" i="5"/>
  <c r="V2290" i="5"/>
  <c r="G2290" i="5" s="1"/>
  <c r="E2291" i="5"/>
  <c r="X2291" i="5" s="1"/>
  <c r="R2291" i="5"/>
  <c r="J2291" i="5"/>
  <c r="I2291" i="5"/>
  <c r="E2307" i="5"/>
  <c r="X2307" i="5" s="1"/>
  <c r="J2307" i="5"/>
  <c r="I2307" i="5"/>
  <c r="H2307" i="5"/>
  <c r="I2312" i="5"/>
  <c r="H2312" i="5"/>
  <c r="R2312" i="5"/>
  <c r="J2312" i="5"/>
  <c r="E2312" i="5"/>
  <c r="X2312" i="5" s="1"/>
  <c r="E2322" i="5"/>
  <c r="X2322" i="5" s="1"/>
  <c r="R2322" i="5"/>
  <c r="J2322" i="5"/>
  <c r="I2322" i="5"/>
  <c r="H2322" i="5"/>
  <c r="G2322" i="5"/>
  <c r="R2349" i="5"/>
  <c r="J2349" i="5"/>
  <c r="I2349" i="5"/>
  <c r="G2349" i="5"/>
  <c r="H2349" i="5"/>
  <c r="E2349" i="5"/>
  <c r="X2349" i="5" s="1"/>
  <c r="R2194" i="5"/>
  <c r="X2194" i="5"/>
  <c r="R2202" i="5"/>
  <c r="X2202" i="5"/>
  <c r="R2210" i="5"/>
  <c r="X2210"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R2317" i="5"/>
  <c r="J2317" i="5"/>
  <c r="I2317" i="5"/>
  <c r="G2317" i="5"/>
  <c r="H2317" i="5"/>
  <c r="AB2344" i="5"/>
  <c r="T2344" i="5"/>
  <c r="S2344"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R2280" i="5"/>
  <c r="J2280" i="5"/>
  <c r="V2292" i="5"/>
  <c r="T2311" i="5"/>
  <c r="AB2311" i="5"/>
  <c r="S2311" i="5"/>
  <c r="R2341" i="5"/>
  <c r="J2341" i="5"/>
  <c r="I2341" i="5"/>
  <c r="G2341" i="5"/>
  <c r="H2341" i="5"/>
  <c r="E2341" i="5"/>
  <c r="X2341" i="5" s="1"/>
  <c r="J2348" i="5"/>
  <c r="I2348" i="5"/>
  <c r="H2348" i="5"/>
  <c r="E2348" i="5"/>
  <c r="X2348" i="5" s="1"/>
  <c r="R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R2305" i="5"/>
  <c r="I2305" i="5"/>
  <c r="G2305" i="5"/>
  <c r="G2312" i="5"/>
  <c r="AB2315" i="5"/>
  <c r="E2318" i="5"/>
  <c r="X2318" i="5" s="1"/>
  <c r="R2318" i="5"/>
  <c r="J2318" i="5"/>
  <c r="AB2320" i="5"/>
  <c r="S2320" i="5"/>
  <c r="G2324" i="5"/>
  <c r="AB2328" i="5"/>
  <c r="AB2332" i="5"/>
  <c r="T2332" i="5"/>
  <c r="J2340" i="5"/>
  <c r="I2340" i="5"/>
  <c r="H2340" i="5"/>
  <c r="E2340" i="5"/>
  <c r="X2340" i="5" s="1"/>
  <c r="V2344" i="5"/>
  <c r="I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R2360" i="5"/>
  <c r="J2360" i="5"/>
  <c r="I2360" i="5"/>
  <c r="G2360" i="5"/>
  <c r="H2360" i="5"/>
  <c r="E2360" i="5"/>
  <c r="X2360" i="5" s="1"/>
  <c r="J2374" i="5"/>
  <c r="H2374" i="5"/>
  <c r="R2374" i="5"/>
  <c r="I2374" i="5"/>
  <c r="E2374" i="5"/>
  <c r="X2374" i="5" s="1"/>
  <c r="AB2411" i="5"/>
  <c r="T2411" i="5"/>
  <c r="S2411" i="5"/>
  <c r="AB2424" i="5"/>
  <c r="V2424" i="5"/>
  <c r="S2237" i="5"/>
  <c r="S2241" i="5"/>
  <c r="S2245" i="5"/>
  <c r="S2249" i="5"/>
  <c r="S2253" i="5"/>
  <c r="S2257" i="5"/>
  <c r="S2261" i="5"/>
  <c r="S2265" i="5"/>
  <c r="G2274" i="5"/>
  <c r="V2279" i="5"/>
  <c r="G2279" i="5" s="1"/>
  <c r="R2282" i="5"/>
  <c r="S2287" i="5"/>
  <c r="E2289" i="5"/>
  <c r="X2289" i="5" s="1"/>
  <c r="R2297" i="5"/>
  <c r="I2297" i="5"/>
  <c r="G2307" i="5"/>
  <c r="G2308" i="5"/>
  <c r="R2309" i="5"/>
  <c r="I2309" i="5"/>
  <c r="H2309"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V2315" i="5"/>
  <c r="V2327" i="5"/>
  <c r="V2335" i="5"/>
  <c r="V2336" i="5"/>
  <c r="G2336" i="5" s="1"/>
  <c r="AB2340" i="5"/>
  <c r="T2340" i="5"/>
  <c r="S2340" i="5"/>
  <c r="AB2343" i="5"/>
  <c r="T2366" i="5"/>
  <c r="AB2383" i="5"/>
  <c r="S2383" i="5"/>
  <c r="T2383" i="5"/>
  <c r="G2268" i="5"/>
  <c r="AB2271" i="5"/>
  <c r="V2275" i="5"/>
  <c r="AB2284" i="5"/>
  <c r="V2287" i="5"/>
  <c r="G2287" i="5" s="1"/>
  <c r="E2294" i="5"/>
  <c r="X2294" i="5" s="1"/>
  <c r="R2294"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V2343" i="5"/>
  <c r="S2348" i="5"/>
  <c r="G2354"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E2400" i="5"/>
  <c r="X2400" i="5" s="1"/>
  <c r="AB2428" i="5"/>
  <c r="V2428" i="5"/>
  <c r="G2428" i="5" s="1"/>
  <c r="G2358" i="5"/>
  <c r="S2367" i="5"/>
  <c r="AB2367" i="5"/>
  <c r="V2369" i="5"/>
  <c r="G2369" i="5" s="1"/>
  <c r="S2372" i="5"/>
  <c r="AB2372" i="5"/>
  <c r="G2374" i="5"/>
  <c r="V2392" i="5"/>
  <c r="G2392" i="5" s="1"/>
  <c r="AB2356" i="5"/>
  <c r="T2356" i="5"/>
  <c r="J2363" i="5"/>
  <c r="R2363" i="5"/>
  <c r="I2363" i="5"/>
  <c r="H2363" i="5"/>
  <c r="J2379" i="5"/>
  <c r="R2379" i="5"/>
  <c r="I2379" i="5"/>
  <c r="H2379" i="5"/>
  <c r="AB2399" i="5"/>
  <c r="S2399" i="5"/>
  <c r="T2399" i="5"/>
  <c r="AB2361" i="5"/>
  <c r="T2361" i="5"/>
  <c r="AB2369" i="5"/>
  <c r="T2369" i="5"/>
  <c r="AB2377" i="5"/>
  <c r="T2377" i="5"/>
  <c r="J2388" i="5"/>
  <c r="I2388" i="5"/>
  <c r="E2388" i="5"/>
  <c r="X2388" i="5" s="1"/>
  <c r="T2390" i="5"/>
  <c r="AB2390" i="5"/>
  <c r="S2390" i="5"/>
  <c r="E2394" i="5"/>
  <c r="X2394" i="5" s="1"/>
  <c r="R2394" i="5"/>
  <c r="J2394" i="5"/>
  <c r="I2394" i="5"/>
  <c r="H2394" i="5"/>
  <c r="V2399" i="5"/>
  <c r="G2399" i="5" s="1"/>
  <c r="AB2416" i="5"/>
  <c r="V2416" i="5"/>
  <c r="G2416" i="5" s="1"/>
  <c r="V2470" i="5"/>
  <c r="G2470" i="5" s="1"/>
  <c r="D14" i="6"/>
  <c r="T2380" i="5"/>
  <c r="AB2404" i="5"/>
  <c r="V2419" i="5"/>
  <c r="R2420" i="5"/>
  <c r="J2420" i="5"/>
  <c r="I2420" i="5"/>
  <c r="H2420" i="5"/>
  <c r="E2420" i="5"/>
  <c r="X2420" i="5" s="1"/>
  <c r="R2445" i="5"/>
  <c r="J2445" i="5"/>
  <c r="I2445" i="5"/>
  <c r="H2445" i="5"/>
  <c r="G2445" i="5"/>
  <c r="E2445" i="5"/>
  <c r="X2445" i="5" s="1"/>
  <c r="J2460" i="5"/>
  <c r="I2460" i="5"/>
  <c r="R2460" i="5"/>
  <c r="H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E2395" i="5"/>
  <c r="X2395" i="5" s="1"/>
  <c r="R2412" i="5"/>
  <c r="J2412" i="5"/>
  <c r="I2412" i="5"/>
  <c r="H2412" i="5"/>
  <c r="R2480" i="5"/>
  <c r="I2480" i="5"/>
  <c r="H2480" i="5"/>
  <c r="J2480" i="5"/>
  <c r="G2480" i="5"/>
  <c r="E2480" i="5"/>
  <c r="X2480" i="5" s="1"/>
  <c r="V2490" i="5"/>
  <c r="J2498" i="5"/>
  <c r="I2498" i="5"/>
  <c r="H2498" i="5"/>
  <c r="R2498" i="5"/>
  <c r="G2498" i="5"/>
  <c r="H2356" i="5"/>
  <c r="S2357" i="5"/>
  <c r="V2362" i="5"/>
  <c r="V2370" i="5"/>
  <c r="V2378" i="5"/>
  <c r="AB2380" i="5"/>
  <c r="R2381" i="5"/>
  <c r="H2388" i="5"/>
  <c r="AB2400" i="5"/>
  <c r="G2400" i="5"/>
  <c r="V2459" i="5"/>
  <c r="G2459" i="5" s="1"/>
  <c r="AB2351" i="5"/>
  <c r="I2356" i="5"/>
  <c r="T2357" i="5"/>
  <c r="G2364" i="5"/>
  <c r="AB2365" i="5"/>
  <c r="T2365" i="5"/>
  <c r="G2372" i="5"/>
  <c r="AB2373" i="5"/>
  <c r="T2373" i="5"/>
  <c r="G2380" i="5"/>
  <c r="R2388" i="5"/>
  <c r="V2391" i="5"/>
  <c r="G2391" i="5" s="1"/>
  <c r="V2398" i="5"/>
  <c r="E2401" i="5"/>
  <c r="X2401" i="5" s="1"/>
  <c r="R2401" i="5"/>
  <c r="J2401" i="5"/>
  <c r="I2401" i="5"/>
  <c r="H2401" i="5"/>
  <c r="G2401" i="5"/>
  <c r="V2404" i="5"/>
  <c r="R2408" i="5"/>
  <c r="J2408" i="5"/>
  <c r="I2408" i="5"/>
  <c r="H2408" i="5"/>
  <c r="E2408" i="5"/>
  <c r="X2408" i="5" s="1"/>
  <c r="E2413" i="5"/>
  <c r="X2413" i="5" s="1"/>
  <c r="R2413" i="5"/>
  <c r="J2413" i="5"/>
  <c r="I2413" i="5"/>
  <c r="AB2423" i="5"/>
  <c r="T2423" i="5"/>
  <c r="S2423" i="5"/>
  <c r="V2431" i="5"/>
  <c r="G2431" i="5" s="1"/>
  <c r="J2449" i="5"/>
  <c r="I2449" i="5"/>
  <c r="H2449" i="5"/>
  <c r="G2449" i="5"/>
  <c r="E2449" i="5"/>
  <c r="X2449" i="5" s="1"/>
  <c r="R2449" i="5"/>
  <c r="J2356" i="5"/>
  <c r="T2360" i="5"/>
  <c r="T2363" i="5"/>
  <c r="H2365" i="5"/>
  <c r="T2368" i="5"/>
  <c r="T2371" i="5"/>
  <c r="H2373" i="5"/>
  <c r="T2376" i="5"/>
  <c r="T2379" i="5"/>
  <c r="S2386" i="5"/>
  <c r="S2387" i="5"/>
  <c r="R2389" i="5"/>
  <c r="I2389" i="5"/>
  <c r="H2389" i="5"/>
  <c r="AB2392" i="5"/>
  <c r="S2398" i="5"/>
  <c r="E2421" i="5"/>
  <c r="X2421" i="5" s="1"/>
  <c r="R2421" i="5"/>
  <c r="J2421" i="5"/>
  <c r="I2421" i="5"/>
  <c r="H2421" i="5"/>
  <c r="G2421" i="5"/>
  <c r="V2423" i="5"/>
  <c r="G2423" i="5" s="1"/>
  <c r="AB2455" i="5"/>
  <c r="T2455" i="5"/>
  <c r="S2455" i="5"/>
  <c r="H2475" i="5"/>
  <c r="R2475" i="5"/>
  <c r="J2475" i="5"/>
  <c r="E2475" i="5"/>
  <c r="X2475" i="5" s="1"/>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E2476" i="5"/>
  <c r="X2476" i="5" s="1"/>
  <c r="AB2487" i="5"/>
  <c r="T2487" i="5"/>
  <c r="S2487" i="5"/>
  <c r="T2496" i="5"/>
  <c r="S2496" i="5"/>
  <c r="E2382" i="5"/>
  <c r="X2382" i="5" s="1"/>
  <c r="E2390" i="5"/>
  <c r="X2390" i="5" s="1"/>
  <c r="V2427" i="5"/>
  <c r="G2427" i="5" s="1"/>
  <c r="V2432" i="5"/>
  <c r="G2432" i="5" s="1"/>
  <c r="AB2432" i="5"/>
  <c r="H2482" i="5"/>
  <c r="I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E2447" i="5"/>
  <c r="X2447" i="5" s="1"/>
  <c r="G2456" i="5"/>
  <c r="T2485" i="5"/>
  <c r="AB2485" i="5"/>
  <c r="S2485" i="5"/>
  <c r="AB2431" i="5"/>
  <c r="T2431" i="5"/>
  <c r="J2436" i="5"/>
  <c r="R2436" i="5"/>
  <c r="I2436" i="5"/>
  <c r="H2436" i="5"/>
  <c r="S2441" i="5"/>
  <c r="T2441" i="5"/>
  <c r="AB2441" i="5"/>
  <c r="J2502" i="5"/>
  <c r="I2502" i="5"/>
  <c r="H2502" i="5"/>
  <c r="R2502" i="5"/>
  <c r="G2502" i="5"/>
  <c r="T2435" i="5"/>
  <c r="J2464" i="5"/>
  <c r="I2464" i="5"/>
  <c r="E2464" i="5"/>
  <c r="X2464" i="5" s="1"/>
  <c r="V2485" i="5"/>
  <c r="G2485" i="5" s="1"/>
  <c r="T2493" i="5"/>
  <c r="S2493" i="5"/>
  <c r="S2410" i="5"/>
  <c r="S2414" i="5"/>
  <c r="S2418" i="5"/>
  <c r="S2422" i="5"/>
  <c r="S2426" i="5"/>
  <c r="S2430" i="5"/>
  <c r="T2433" i="5"/>
  <c r="V2435" i="5"/>
  <c r="G2435" i="5" s="1"/>
  <c r="R2438" i="5"/>
  <c r="J2438" i="5"/>
  <c r="AB2449" i="5"/>
  <c r="H2451" i="5"/>
  <c r="R2451" i="5"/>
  <c r="J2451" i="5"/>
  <c r="I2451" i="5"/>
  <c r="R2457" i="5"/>
  <c r="I2457" i="5"/>
  <c r="H2457" i="5"/>
  <c r="G2457" i="5"/>
  <c r="G2476" i="5"/>
  <c r="AB2478" i="5"/>
  <c r="T2478" i="5"/>
  <c r="S2478" i="5"/>
  <c r="T2481" i="5"/>
  <c r="AB2481" i="5"/>
  <c r="E2493" i="5"/>
  <c r="R2493" i="5"/>
  <c r="J2493" i="5"/>
  <c r="I2493" i="5"/>
  <c r="H2493" i="5"/>
  <c r="T2497" i="5"/>
  <c r="S2497" i="5"/>
  <c r="V2500" i="5"/>
  <c r="G2500" i="5" s="1"/>
  <c r="V2504" i="5"/>
  <c r="G2504" i="5" s="1"/>
  <c r="F22" i="6"/>
  <c r="B22" i="6"/>
  <c r="F27" i="6" s="1"/>
  <c r="E2438" i="5"/>
  <c r="X2438" i="5" s="1"/>
  <c r="V2440" i="5"/>
  <c r="J2442" i="5"/>
  <c r="I2442" i="5"/>
  <c r="H2442" i="5"/>
  <c r="V2446" i="5"/>
  <c r="G2446" i="5" s="1"/>
  <c r="V2448" i="5"/>
  <c r="G2448" i="5" s="1"/>
  <c r="AB2460" i="5"/>
  <c r="G2464" i="5"/>
  <c r="V2478" i="5"/>
  <c r="V2491" i="5"/>
  <c r="G2491" i="5" s="1"/>
  <c r="G2493"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E2501" i="5"/>
  <c r="R2501" i="5"/>
  <c r="J2501" i="5"/>
  <c r="I2501" i="5"/>
  <c r="H2501" i="5"/>
  <c r="AB2433" i="5"/>
  <c r="H2438" i="5"/>
  <c r="G2451" i="5"/>
  <c r="I2453" i="5"/>
  <c r="H2453" i="5"/>
  <c r="G2453" i="5"/>
  <c r="E2462" i="5"/>
  <c r="X2462" i="5" s="1"/>
  <c r="R2462" i="5"/>
  <c r="J2462" i="5"/>
  <c r="I2462" i="5"/>
  <c r="H2462" i="5"/>
  <c r="R2464" i="5"/>
  <c r="R2465" i="5"/>
  <c r="I2465" i="5"/>
  <c r="H2465" i="5"/>
  <c r="G2465" i="5"/>
  <c r="V2467" i="5"/>
  <c r="T2476" i="5"/>
  <c r="J2483" i="5"/>
  <c r="I2483" i="5"/>
  <c r="R2483" i="5"/>
  <c r="H2483" i="5"/>
  <c r="E2483" i="5"/>
  <c r="X2483" i="5" s="1"/>
  <c r="V2486"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E2458" i="5"/>
  <c r="X2458" i="5" s="1"/>
  <c r="AB2458" i="5"/>
  <c r="E2466" i="5"/>
  <c r="X2466" i="5" s="1"/>
  <c r="AB2466" i="5"/>
  <c r="E2474" i="5"/>
  <c r="X2474" i="5" s="1"/>
  <c r="AB2474" i="5"/>
  <c r="T2494" i="5"/>
  <c r="S2494" i="5"/>
  <c r="E2495" i="5"/>
  <c r="R2495" i="5"/>
  <c r="J2495" i="5"/>
  <c r="T2498" i="5"/>
  <c r="S2498" i="5"/>
  <c r="E2499" i="5"/>
  <c r="R2499" i="5"/>
  <c r="J2499" i="5"/>
  <c r="T2502" i="5"/>
  <c r="S2502" i="5"/>
  <c r="E2503" i="5"/>
  <c r="R2503" i="5"/>
  <c r="J2503" i="5"/>
  <c r="AB2459" i="5"/>
  <c r="T2459" i="5"/>
  <c r="AB2467" i="5"/>
  <c r="T2467" i="5"/>
  <c r="AB2475" i="5"/>
  <c r="T2475" i="5"/>
  <c r="R2488" i="5"/>
  <c r="J2488" i="5"/>
  <c r="I2488" i="5"/>
  <c r="AB2491" i="5"/>
  <c r="D4" i="6"/>
  <c r="V2479"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1" i="6" l="1"/>
  <c r="C12" i="6"/>
  <c r="B32" i="6"/>
  <c r="C7" i="6"/>
  <c r="C10" i="6"/>
  <c r="C9" i="6"/>
  <c r="C8" i="6"/>
  <c r="C4" i="6"/>
  <c r="C18" i="5"/>
  <c r="C7" i="5"/>
  <c r="B12" i="5"/>
  <c r="B16" i="5"/>
  <c r="B11" i="5"/>
  <c r="B5" i="5"/>
  <c r="B13" i="5"/>
  <c r="C5" i="5"/>
  <c r="B6" i="5"/>
  <c r="B14" i="5"/>
  <c r="C6" i="5"/>
  <c r="B7" i="5"/>
  <c r="B15" i="5"/>
  <c r="B8" i="5"/>
  <c r="B18" i="5"/>
  <c r="B9" i="5"/>
  <c r="B17" i="5"/>
  <c r="B10" i="5"/>
  <c r="C20" i="5"/>
  <c r="C67" i="5"/>
  <c r="C63" i="5"/>
  <c r="C59" i="5"/>
  <c r="C55" i="5"/>
  <c r="C51" i="5"/>
  <c r="C47" i="5"/>
  <c r="C43" i="5"/>
  <c r="C39" i="5"/>
  <c r="B36" i="5"/>
  <c r="B32" i="5"/>
  <c r="B28" i="5"/>
  <c r="B24" i="5"/>
  <c r="B67" i="5"/>
  <c r="B63" i="5"/>
  <c r="B59" i="5"/>
  <c r="B55" i="5"/>
  <c r="B51" i="5"/>
  <c r="B47" i="5"/>
  <c r="B43" i="5"/>
  <c r="B39" i="5"/>
  <c r="C35" i="5"/>
  <c r="C31" i="5"/>
  <c r="C27" i="5"/>
  <c r="C23" i="5"/>
  <c r="B20" i="5"/>
  <c r="C48" i="5"/>
  <c r="C66" i="5"/>
  <c r="C62" i="5"/>
  <c r="C58" i="5"/>
  <c r="C54" i="5"/>
  <c r="C50" i="5"/>
  <c r="C46" i="5"/>
  <c r="C42" i="5"/>
  <c r="C38" i="5"/>
  <c r="B35" i="5"/>
  <c r="B31" i="5"/>
  <c r="B27" i="5"/>
  <c r="B23" i="5"/>
  <c r="C19" i="5"/>
  <c r="C68" i="5"/>
  <c r="C44" i="5"/>
  <c r="B29" i="5"/>
  <c r="B66" i="5"/>
  <c r="B62" i="5"/>
  <c r="B58" i="5"/>
  <c r="B54" i="5"/>
  <c r="B50" i="5"/>
  <c r="B46" i="5"/>
  <c r="B42" i="5"/>
  <c r="B38" i="5"/>
  <c r="C30" i="5"/>
  <c r="C26" i="5"/>
  <c r="B19" i="5"/>
  <c r="C52" i="5"/>
  <c r="C65" i="5"/>
  <c r="C61" i="5"/>
  <c r="C57" i="5"/>
  <c r="C53" i="5"/>
  <c r="C49" i="5"/>
  <c r="C45" i="5"/>
  <c r="C41" i="5"/>
  <c r="B30" i="5"/>
  <c r="B26" i="5"/>
  <c r="C22" i="5"/>
  <c r="C64" i="5"/>
  <c r="B37" i="5"/>
  <c r="B65" i="5"/>
  <c r="B61" i="5"/>
  <c r="B57" i="5"/>
  <c r="B53" i="5"/>
  <c r="B49" i="5"/>
  <c r="B45" i="5"/>
  <c r="B41" i="5"/>
  <c r="C37" i="5"/>
  <c r="C29" i="5"/>
  <c r="C25" i="5"/>
  <c r="B22" i="5"/>
  <c r="C56" i="5"/>
  <c r="C40" i="5"/>
  <c r="B25" i="5"/>
  <c r="B68" i="5"/>
  <c r="B64" i="5"/>
  <c r="B60" i="5"/>
  <c r="B56" i="5"/>
  <c r="B52" i="5"/>
  <c r="B48" i="5"/>
  <c r="B44" i="5"/>
  <c r="B40" i="5"/>
  <c r="C36" i="5"/>
  <c r="C32" i="5"/>
  <c r="C28" i="5"/>
  <c r="C24" i="5"/>
  <c r="C60" i="5"/>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I580" i="5"/>
  <c r="H293" i="5"/>
  <c r="G1140" i="5"/>
  <c r="R2116" i="5"/>
  <c r="H1855" i="5"/>
  <c r="I1811" i="5"/>
  <c r="E730" i="5"/>
  <c r="X730" i="5" s="1"/>
  <c r="E1086" i="5"/>
  <c r="X1086" i="5" s="1"/>
  <c r="J869" i="5"/>
  <c r="R580" i="5"/>
  <c r="J1855" i="5"/>
  <c r="J1811" i="5"/>
  <c r="H1140" i="5"/>
  <c r="R1292" i="5"/>
  <c r="I888" i="5"/>
  <c r="G730" i="5"/>
  <c r="H580" i="5"/>
  <c r="J277" i="5"/>
  <c r="G2043" i="5"/>
  <c r="H1086" i="5"/>
  <c r="R869" i="5"/>
  <c r="J592" i="5"/>
  <c r="I87" i="5"/>
  <c r="I2417" i="5"/>
  <c r="H1842" i="5"/>
  <c r="R1855" i="5"/>
  <c r="E1811" i="5"/>
  <c r="X1811" i="5" s="1"/>
  <c r="H1317" i="5"/>
  <c r="G1086" i="5"/>
  <c r="I979" i="5"/>
  <c r="E869" i="5"/>
  <c r="X869" i="5" s="1"/>
  <c r="R730" i="5"/>
  <c r="E738" i="5"/>
  <c r="X738" i="5" s="1"/>
  <c r="J580" i="5"/>
  <c r="E592" i="5"/>
  <c r="X592" i="5" s="1"/>
  <c r="I1842" i="5"/>
  <c r="E1855" i="5"/>
  <c r="X1855" i="5" s="1"/>
  <c r="R1811" i="5"/>
  <c r="G1774" i="5"/>
  <c r="R1317" i="5"/>
  <c r="I1086" i="5"/>
  <c r="I869" i="5"/>
  <c r="G852" i="5"/>
  <c r="H730" i="5"/>
  <c r="H592" i="5"/>
  <c r="R411" i="5"/>
  <c r="H439" i="5"/>
  <c r="H411" i="5"/>
  <c r="E330" i="5"/>
  <c r="X330" i="5" s="1"/>
  <c r="I277" i="5"/>
  <c r="I730"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E1801" i="5"/>
  <c r="X1801" i="5" s="1"/>
  <c r="R1770" i="5"/>
  <c r="R1700" i="5"/>
  <c r="E1609" i="5"/>
  <c r="X1609" i="5" s="1"/>
  <c r="E1577" i="5"/>
  <c r="X1577" i="5" s="1"/>
  <c r="I1696" i="5"/>
  <c r="I1672" i="5"/>
  <c r="R888" i="5"/>
  <c r="E829" i="5"/>
  <c r="X829" i="5" s="1"/>
  <c r="R757" i="5"/>
  <c r="I588" i="5"/>
  <c r="R431" i="5"/>
  <c r="J435" i="5"/>
  <c r="E306" i="5"/>
  <c r="X306" i="5" s="1"/>
  <c r="E2325" i="5"/>
  <c r="X2325" i="5" s="1"/>
  <c r="H2012" i="5"/>
  <c r="E556" i="5"/>
  <c r="X556" i="5" s="1"/>
  <c r="J207" i="5"/>
  <c r="G1716" i="5"/>
  <c r="R2417" i="5"/>
  <c r="H2409" i="5"/>
  <c r="E2317" i="5"/>
  <c r="X2317" i="5" s="1"/>
  <c r="H2011" i="5"/>
  <c r="J1876" i="5"/>
  <c r="E1770" i="5"/>
  <c r="X1770" i="5" s="1"/>
  <c r="J1669" i="5"/>
  <c r="E1700" i="5"/>
  <c r="X1700" i="5" s="1"/>
  <c r="J1696" i="5"/>
  <c r="J1672" i="5"/>
  <c r="R1003" i="5"/>
  <c r="E1352" i="5"/>
  <c r="X1352" i="5" s="1"/>
  <c r="E1292" i="5"/>
  <c r="X1292" i="5" s="1"/>
  <c r="I974" i="5"/>
  <c r="G888" i="5"/>
  <c r="H1138" i="5"/>
  <c r="H875" i="5"/>
  <c r="G718" i="5"/>
  <c r="H783" i="5"/>
  <c r="I757" i="5"/>
  <c r="I640" i="5"/>
  <c r="H644" i="5"/>
  <c r="H435" i="5"/>
  <c r="J2397" i="5"/>
  <c r="G1660" i="5"/>
  <c r="I2012" i="5"/>
  <c r="J640" i="5"/>
  <c r="I2197" i="5"/>
  <c r="G556" i="5"/>
  <c r="E2417" i="5"/>
  <c r="X2417" i="5" s="1"/>
  <c r="I2409" i="5"/>
  <c r="I2011" i="5"/>
  <c r="J1936" i="5"/>
  <c r="G1801" i="5"/>
  <c r="R1696" i="5"/>
  <c r="H1664" i="5"/>
  <c r="G1712" i="5"/>
  <c r="I1494" i="5"/>
  <c r="R1672" i="5"/>
  <c r="G1074"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J1494" i="5"/>
  <c r="E1672" i="5"/>
  <c r="X1672" i="5" s="1"/>
  <c r="I1003" i="5"/>
  <c r="H1352" i="5"/>
  <c r="G1292" i="5"/>
  <c r="R974" i="5"/>
  <c r="I1074" i="5"/>
  <c r="I875" i="5"/>
  <c r="G738" i="5"/>
  <c r="J783" i="5"/>
  <c r="J749" i="5"/>
  <c r="E757" i="5"/>
  <c r="X757" i="5" s="1"/>
  <c r="R334" i="5"/>
  <c r="E194" i="5"/>
  <c r="X194" i="5" s="1"/>
  <c r="G2413" i="5"/>
  <c r="E2301" i="5"/>
  <c r="X2301" i="5" s="1"/>
  <c r="G1936" i="5"/>
  <c r="I1801" i="5"/>
  <c r="J1664" i="5"/>
  <c r="I1712" i="5"/>
  <c r="E1494" i="5"/>
  <c r="X1494" i="5" s="1"/>
  <c r="E1190" i="5"/>
  <c r="X1190" i="5" s="1"/>
  <c r="J1352" i="5"/>
  <c r="I1292" i="5"/>
  <c r="R875" i="5"/>
  <c r="G712" i="5"/>
  <c r="R738" i="5"/>
  <c r="E749" i="5"/>
  <c r="X749" i="5" s="1"/>
  <c r="I717" i="5"/>
  <c r="R718" i="5"/>
  <c r="I306" i="5"/>
  <c r="H189" i="5"/>
  <c r="R207" i="5"/>
  <c r="E102" i="5"/>
  <c r="X102" i="5" s="1"/>
  <c r="E1510" i="5"/>
  <c r="X1510" i="5" s="1"/>
  <c r="I983" i="5"/>
  <c r="J1292" i="5"/>
  <c r="G974" i="5"/>
  <c r="E974" i="5"/>
  <c r="X974" i="5" s="1"/>
  <c r="J717" i="5"/>
  <c r="H640" i="5"/>
  <c r="H588" i="5"/>
  <c r="R435" i="5"/>
  <c r="H431" i="5"/>
  <c r="I281" i="5"/>
  <c r="I189" i="5"/>
  <c r="H556" i="5"/>
  <c r="H2197" i="5"/>
  <c r="G281" i="5"/>
  <c r="R2289" i="5"/>
  <c r="E2154" i="5"/>
  <c r="X2154" i="5" s="1"/>
  <c r="R2160" i="5"/>
  <c r="I2100" i="5"/>
  <c r="R2035" i="5"/>
  <c r="E1876" i="5"/>
  <c r="X1876" i="5" s="1"/>
  <c r="I1867" i="5"/>
  <c r="E1304" i="5"/>
  <c r="X1304" i="5" s="1"/>
  <c r="I1145" i="5"/>
  <c r="J1074" i="5"/>
  <c r="R794" i="5"/>
  <c r="I634" i="5"/>
  <c r="H670" i="5"/>
  <c r="E634" i="5"/>
  <c r="X634" i="5" s="1"/>
  <c r="G2405" i="5"/>
  <c r="J2100" i="5"/>
  <c r="J1940" i="5"/>
  <c r="E2035" i="5"/>
  <c r="X2035" i="5" s="1"/>
  <c r="J1867" i="5"/>
  <c r="I1761" i="5"/>
  <c r="E1471" i="5"/>
  <c r="X1471" i="5" s="1"/>
  <c r="R1115" i="5"/>
  <c r="I1035" i="5"/>
  <c r="E1145" i="5"/>
  <c r="X1145" i="5" s="1"/>
  <c r="R1074" i="5"/>
  <c r="J814" i="5"/>
  <c r="G1940" i="5"/>
  <c r="G2381" i="5"/>
  <c r="J1527" i="5"/>
  <c r="I1527" i="5"/>
  <c r="H1527" i="5"/>
  <c r="E1527" i="5"/>
  <c r="X1527" i="5" s="1"/>
  <c r="G265" i="5"/>
  <c r="R592" i="5"/>
  <c r="I2386" i="5"/>
  <c r="H2405" i="5"/>
  <c r="H2180" i="5"/>
  <c r="R2100" i="5"/>
  <c r="R1940" i="5"/>
  <c r="G1761" i="5"/>
  <c r="R1867" i="5"/>
  <c r="J1193" i="5"/>
  <c r="G1304"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H379" i="5"/>
  <c r="J330" i="5"/>
  <c r="E201" i="5"/>
  <c r="X201" i="5" s="1"/>
  <c r="R71" i="5"/>
  <c r="E2405" i="5"/>
  <c r="X2405" i="5" s="1"/>
  <c r="J2386" i="5"/>
  <c r="R2180" i="5"/>
  <c r="H2160" i="5"/>
  <c r="R1952" i="5"/>
  <c r="H2035" i="5"/>
  <c r="R1786" i="5"/>
  <c r="R1131" i="5"/>
  <c r="R1304" i="5"/>
  <c r="I971" i="5"/>
  <c r="I817" i="5"/>
  <c r="I330" i="5"/>
  <c r="J379" i="5"/>
  <c r="I303" i="5"/>
  <c r="H201" i="5"/>
  <c r="G574" i="5"/>
  <c r="G189" i="5"/>
  <c r="G1665" i="5"/>
  <c r="R2386" i="5"/>
  <c r="I2160" i="5"/>
  <c r="E1952" i="5"/>
  <c r="X1952" i="5" s="1"/>
  <c r="I2035" i="5"/>
  <c r="E1786" i="5"/>
  <c r="X1786" i="5" s="1"/>
  <c r="I1471" i="5"/>
  <c r="R1471" i="5"/>
  <c r="R971" i="5"/>
  <c r="H1145" i="5"/>
  <c r="H971" i="5"/>
  <c r="J817" i="5"/>
  <c r="R817" i="5"/>
  <c r="I201" i="5"/>
  <c r="G971" i="5"/>
  <c r="J71" i="5"/>
  <c r="I71" i="5"/>
  <c r="G2289" i="5"/>
  <c r="G592" i="5"/>
  <c r="R1055" i="5"/>
  <c r="I891" i="5"/>
  <c r="H867" i="5"/>
  <c r="G915" i="5"/>
  <c r="G774" i="5"/>
  <c r="R712" i="5"/>
  <c r="R427" i="5"/>
  <c r="J194" i="5"/>
  <c r="G1464" i="5"/>
  <c r="R608" i="5"/>
  <c r="J712" i="5"/>
  <c r="E2465" i="5"/>
  <c r="X2465" i="5" s="1"/>
  <c r="J2465" i="5"/>
  <c r="G1696" i="5"/>
  <c r="I2205" i="5"/>
  <c r="R2205" i="5"/>
  <c r="J2205" i="5"/>
  <c r="H2205" i="5"/>
  <c r="E2205" i="5"/>
  <c r="X2205" i="5" s="1"/>
  <c r="G1471" i="5"/>
  <c r="E640" i="5"/>
  <c r="X640" i="5" s="1"/>
  <c r="R640" i="5"/>
  <c r="J1067" i="5"/>
  <c r="H1067" i="5"/>
  <c r="E672" i="5"/>
  <c r="X672" i="5" s="1"/>
  <c r="R672" i="5"/>
  <c r="H175" i="5"/>
  <c r="R175" i="5"/>
  <c r="J175" i="5"/>
  <c r="H808" i="5"/>
  <c r="J808" i="5"/>
  <c r="E808" i="5"/>
  <c r="X808" i="5" s="1"/>
  <c r="E644" i="5"/>
  <c r="X644" i="5" s="1"/>
  <c r="G194" i="5"/>
  <c r="G87" i="5"/>
  <c r="I2265" i="5"/>
  <c r="R2265" i="5"/>
  <c r="J2265" i="5"/>
  <c r="E608" i="5"/>
  <c r="X608" i="5" s="1"/>
  <c r="J1138" i="5"/>
  <c r="E891" i="5"/>
  <c r="X891" i="5" s="1"/>
  <c r="I867" i="5"/>
  <c r="R915" i="5"/>
  <c r="R710" i="5"/>
  <c r="H664" i="5"/>
  <c r="H608" i="5"/>
  <c r="H407" i="5"/>
  <c r="I2215" i="5"/>
  <c r="J2215" i="5"/>
  <c r="G2265" i="5"/>
  <c r="J1198" i="5"/>
  <c r="R1198" i="5"/>
  <c r="I1198" i="5"/>
  <c r="H1198" i="5"/>
  <c r="E987" i="5"/>
  <c r="X987" i="5" s="1"/>
  <c r="H851" i="5"/>
  <c r="G71" i="5"/>
  <c r="R1107" i="5"/>
  <c r="G931" i="5"/>
  <c r="I931" i="5"/>
  <c r="I1138" i="5"/>
  <c r="R867" i="5"/>
  <c r="E915" i="5"/>
  <c r="X915" i="5" s="1"/>
  <c r="G710" i="5"/>
  <c r="I712" i="5"/>
  <c r="E679" i="5"/>
  <c r="X679" i="5" s="1"/>
  <c r="H710" i="5"/>
  <c r="J407" i="5"/>
  <c r="G2160" i="5"/>
  <c r="G1770" i="5"/>
  <c r="G1673" i="5"/>
  <c r="H1526" i="5"/>
  <c r="R1526" i="5"/>
  <c r="G1313" i="5"/>
  <c r="E580" i="5"/>
  <c r="X580" i="5" s="1"/>
  <c r="H836" i="5"/>
  <c r="J836" i="5"/>
  <c r="R1158" i="5"/>
  <c r="J1158" i="5"/>
  <c r="I1158" i="5"/>
  <c r="H215" i="5"/>
  <c r="E215" i="5"/>
  <c r="X215" i="5" s="1"/>
  <c r="I215" i="5"/>
  <c r="R931" i="5"/>
  <c r="R1138" i="5"/>
  <c r="E867" i="5"/>
  <c r="X867" i="5" s="1"/>
  <c r="G891" i="5"/>
  <c r="G867" i="5"/>
  <c r="I679" i="5"/>
  <c r="J427" i="5"/>
  <c r="E2265" i="5"/>
  <c r="X2265" i="5" s="1"/>
  <c r="I2199" i="5"/>
  <c r="R2199" i="5"/>
  <c r="J2199" i="5"/>
  <c r="E1051" i="5"/>
  <c r="X1051" i="5" s="1"/>
  <c r="H1051" i="5"/>
  <c r="G1067" i="5"/>
  <c r="R578" i="5"/>
  <c r="G201" i="5"/>
  <c r="G115" i="5"/>
  <c r="R306" i="5"/>
  <c r="H306" i="5"/>
  <c r="G463" i="5"/>
  <c r="R243" i="5"/>
  <c r="J243" i="5"/>
  <c r="I243" i="5"/>
  <c r="E243" i="5"/>
  <c r="X243" i="5" s="1"/>
  <c r="J1761" i="5"/>
  <c r="I1510" i="5"/>
  <c r="E1464" i="5"/>
  <c r="X1464" i="5" s="1"/>
  <c r="H2265" i="5"/>
  <c r="I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R330" i="5"/>
  <c r="H330" i="5"/>
  <c r="J1510" i="5"/>
  <c r="E1138" i="5"/>
  <c r="X1138" i="5" s="1"/>
  <c r="H891" i="5"/>
  <c r="H915" i="5"/>
  <c r="G1688" i="5"/>
  <c r="G1967" i="5"/>
  <c r="J608" i="5"/>
  <c r="G757" i="5"/>
  <c r="E712" i="5"/>
  <c r="X712" i="5" s="1"/>
  <c r="G2215" i="5"/>
  <c r="E2189" i="5"/>
  <c r="X2189" i="5" s="1"/>
  <c r="I2189" i="5"/>
  <c r="H2189" i="5"/>
  <c r="I1851" i="5"/>
  <c r="G2257" i="5"/>
  <c r="I1633" i="5"/>
  <c r="G678" i="5"/>
  <c r="G175" i="5"/>
  <c r="I239" i="5"/>
  <c r="R239" i="5"/>
  <c r="E239" i="5"/>
  <c r="X239" i="5" s="1"/>
  <c r="G103" i="5"/>
  <c r="I391" i="5"/>
  <c r="G191" i="5"/>
  <c r="H102" i="5"/>
  <c r="I102" i="5"/>
  <c r="H712" i="5"/>
  <c r="H427" i="5"/>
  <c r="H194" i="5"/>
  <c r="I2213" i="5"/>
  <c r="R2213" i="5"/>
  <c r="J2213" i="5"/>
  <c r="H2213" i="5"/>
  <c r="J2381" i="5"/>
  <c r="I2381" i="5"/>
  <c r="E2381" i="5"/>
  <c r="X2381" i="5" s="1"/>
  <c r="J1309" i="5"/>
  <c r="I1309" i="5"/>
  <c r="J1325" i="5"/>
  <c r="H91" i="5"/>
  <c r="R91" i="5"/>
  <c r="E91" i="5"/>
  <c r="X91" i="5" s="1"/>
  <c r="I91" i="5"/>
  <c r="J91" i="5"/>
  <c r="E2334" i="5"/>
  <c r="X2334" i="5" s="1"/>
  <c r="I2334" i="5"/>
  <c r="J2334" i="5"/>
  <c r="H2334" i="5"/>
  <c r="I2161" i="5"/>
  <c r="H2161" i="5"/>
  <c r="R1876" i="5"/>
  <c r="I1876" i="5"/>
  <c r="H1936" i="5"/>
  <c r="I1936" i="5"/>
  <c r="E1697" i="5"/>
  <c r="X1697" i="5" s="1"/>
  <c r="I1697" i="5"/>
  <c r="H1697" i="5"/>
  <c r="E1713" i="5"/>
  <c r="X1713" i="5" s="1"/>
  <c r="I1713" i="5"/>
  <c r="H1713" i="5"/>
  <c r="G1664" i="5"/>
  <c r="J1508" i="5"/>
  <c r="R1508" i="5"/>
  <c r="E1645" i="5"/>
  <c r="X1645" i="5" s="1"/>
  <c r="I1645" i="5"/>
  <c r="H1645" i="5"/>
  <c r="J1297" i="5"/>
  <c r="I1297" i="5"/>
  <c r="E1071" i="5"/>
  <c r="X1071" i="5" s="1"/>
  <c r="J1071" i="5"/>
  <c r="H1071" i="5"/>
  <c r="E1035" i="5"/>
  <c r="X1035" i="5" s="1"/>
  <c r="H1035" i="5"/>
  <c r="J1035" i="5"/>
  <c r="H794" i="5"/>
  <c r="I794" i="5"/>
  <c r="J794" i="5"/>
  <c r="E794" i="5"/>
  <c r="X794" i="5" s="1"/>
  <c r="E1007" i="5"/>
  <c r="X1007" i="5" s="1"/>
  <c r="J1007" i="5"/>
  <c r="H1007" i="5"/>
  <c r="E632" i="5"/>
  <c r="X632" i="5" s="1"/>
  <c r="R632" i="5"/>
  <c r="J632" i="5"/>
  <c r="J829" i="5"/>
  <c r="H829" i="5"/>
  <c r="R814" i="5"/>
  <c r="I814" i="5"/>
  <c r="E443" i="5"/>
  <c r="X443" i="5" s="1"/>
  <c r="I443" i="5"/>
  <c r="H163" i="5"/>
  <c r="R163" i="5"/>
  <c r="J163" i="5"/>
  <c r="I163" i="5"/>
  <c r="E163" i="5"/>
  <c r="X163" i="5" s="1"/>
  <c r="G163" i="5"/>
  <c r="I290" i="5"/>
  <c r="E2330" i="5"/>
  <c r="X2330" i="5" s="1"/>
  <c r="I2330" i="5"/>
  <c r="J2330" i="5"/>
  <c r="H2330" i="5"/>
  <c r="R2225" i="5"/>
  <c r="J2225" i="5"/>
  <c r="H2225" i="5"/>
  <c r="E2181" i="5"/>
  <c r="X2181" i="5" s="1"/>
  <c r="I2181" i="5"/>
  <c r="H2181" i="5"/>
  <c r="I2165" i="5"/>
  <c r="H2165" i="5"/>
  <c r="G2044" i="5"/>
  <c r="I2044" i="5"/>
  <c r="H2044" i="5"/>
  <c r="E2069" i="5"/>
  <c r="X2069" i="5" s="1"/>
  <c r="R1494" i="5"/>
  <c r="H1494" i="5"/>
  <c r="G1632" i="5"/>
  <c r="G1724" i="5"/>
  <c r="J1317" i="5"/>
  <c r="I1317" i="5"/>
  <c r="G1811" i="5"/>
  <c r="I1426" i="5"/>
  <c r="R1426" i="5"/>
  <c r="G1071" i="5"/>
  <c r="R1193" i="5"/>
  <c r="H1193" i="5"/>
  <c r="E1193" i="5"/>
  <c r="X1193" i="5" s="1"/>
  <c r="I1193" i="5"/>
  <c r="E1123" i="5"/>
  <c r="X1123" i="5" s="1"/>
  <c r="H1123" i="5"/>
  <c r="J1123" i="5"/>
  <c r="J943" i="5"/>
  <c r="H943" i="5"/>
  <c r="J888" i="5"/>
  <c r="H888" i="5"/>
  <c r="E979" i="5"/>
  <c r="X979" i="5" s="1"/>
  <c r="H979" i="5"/>
  <c r="J979" i="5"/>
  <c r="H774" i="5"/>
  <c r="I774" i="5"/>
  <c r="E774" i="5"/>
  <c r="X774" i="5" s="1"/>
  <c r="J774" i="5"/>
  <c r="I710" i="5"/>
  <c r="E710" i="5"/>
  <c r="X710" i="5" s="1"/>
  <c r="E576" i="5"/>
  <c r="X576" i="5" s="1"/>
  <c r="J576" i="5"/>
  <c r="R576" i="5"/>
  <c r="E423" i="5"/>
  <c r="X423" i="5" s="1"/>
  <c r="I423" i="5"/>
  <c r="I379" i="5"/>
  <c r="R297" i="5"/>
  <c r="E297" i="5"/>
  <c r="X297" i="5" s="1"/>
  <c r="J290" i="5"/>
  <c r="H2417" i="5"/>
  <c r="G2293" i="5"/>
  <c r="I2173" i="5"/>
  <c r="I2284" i="5"/>
  <c r="R2284" i="5"/>
  <c r="H2284" i="5"/>
  <c r="E2284" i="5"/>
  <c r="X2284" i="5" s="1"/>
  <c r="E2180" i="5"/>
  <c r="X2180" i="5" s="1"/>
  <c r="E2237" i="5"/>
  <c r="X2237" i="5" s="1"/>
  <c r="R2237" i="5"/>
  <c r="J2237" i="5"/>
  <c r="H2237" i="5"/>
  <c r="G1876" i="5"/>
  <c r="H2133" i="5"/>
  <c r="I2133" i="5"/>
  <c r="I1952" i="5"/>
  <c r="H1952" i="5"/>
  <c r="E1761" i="5"/>
  <c r="X1761" i="5" s="1"/>
  <c r="H1761" i="5"/>
  <c r="G1652" i="5"/>
  <c r="J1253" i="5"/>
  <c r="I1253" i="5"/>
  <c r="G1224" i="5"/>
  <c r="I738" i="5"/>
  <c r="J738" i="5"/>
  <c r="J746" i="5"/>
  <c r="I746" i="5"/>
  <c r="E1003" i="5"/>
  <c r="X1003" i="5" s="1"/>
  <c r="J1003" i="5"/>
  <c r="H1003" i="5"/>
  <c r="E596" i="5"/>
  <c r="X596" i="5" s="1"/>
  <c r="R596" i="5"/>
  <c r="J596" i="5"/>
  <c r="I365" i="5"/>
  <c r="H365" i="5"/>
  <c r="E365" i="5"/>
  <c r="X365" i="5" s="1"/>
  <c r="R365" i="5"/>
  <c r="J365" i="5"/>
  <c r="H279" i="5"/>
  <c r="E279" i="5"/>
  <c r="X279" i="5" s="1"/>
  <c r="R279" i="5"/>
  <c r="J279" i="5"/>
  <c r="I279" i="5"/>
  <c r="R717" i="5"/>
  <c r="H717" i="5"/>
  <c r="H251" i="5"/>
  <c r="R251" i="5"/>
  <c r="J251" i="5"/>
  <c r="I251" i="5"/>
  <c r="E251" i="5"/>
  <c r="X251" i="5" s="1"/>
  <c r="R293" i="5"/>
  <c r="E293" i="5"/>
  <c r="X293" i="5" s="1"/>
  <c r="G251" i="5"/>
  <c r="J334" i="5"/>
  <c r="H334" i="5"/>
  <c r="E334" i="5"/>
  <c r="X334" i="5" s="1"/>
  <c r="R290" i="5"/>
  <c r="G2016" i="5"/>
  <c r="I2016" i="5"/>
  <c r="H2016" i="5"/>
  <c r="G1855" i="5"/>
  <c r="E1657" i="5"/>
  <c r="X1657" i="5" s="1"/>
  <c r="I1657" i="5"/>
  <c r="H1657" i="5"/>
  <c r="G1697" i="5"/>
  <c r="H1204" i="5"/>
  <c r="E1204" i="5"/>
  <c r="X1204" i="5" s="1"/>
  <c r="I1190" i="5"/>
  <c r="R1190" i="5"/>
  <c r="J1190" i="5"/>
  <c r="E1015" i="5"/>
  <c r="X1015" i="5" s="1"/>
  <c r="J1015" i="5"/>
  <c r="H1015" i="5"/>
  <c r="J883" i="5"/>
  <c r="G883" i="5"/>
  <c r="H750" i="5"/>
  <c r="I750" i="5"/>
  <c r="E750" i="5"/>
  <c r="X750" i="5" s="1"/>
  <c r="J750" i="5"/>
  <c r="J852" i="5"/>
  <c r="H852" i="5"/>
  <c r="H754" i="5"/>
  <c r="I754" i="5"/>
  <c r="J754" i="5"/>
  <c r="E754" i="5"/>
  <c r="X754" i="5" s="1"/>
  <c r="G767" i="5"/>
  <c r="E648" i="5"/>
  <c r="X648" i="5" s="1"/>
  <c r="R648" i="5"/>
  <c r="J648" i="5"/>
  <c r="E447" i="5"/>
  <c r="X447" i="5" s="1"/>
  <c r="I447" i="5"/>
  <c r="E415" i="5"/>
  <c r="X415" i="5" s="1"/>
  <c r="I415" i="5"/>
  <c r="I752" i="5"/>
  <c r="R602" i="5"/>
  <c r="R261" i="5"/>
  <c r="E261" i="5"/>
  <c r="X261" i="5" s="1"/>
  <c r="R277" i="5"/>
  <c r="E277" i="5"/>
  <c r="X277" i="5" s="1"/>
  <c r="E600" i="5"/>
  <c r="X600" i="5" s="1"/>
  <c r="R600" i="5"/>
  <c r="J600" i="5"/>
  <c r="H151" i="5"/>
  <c r="R151" i="5"/>
  <c r="J151" i="5"/>
  <c r="I151" i="5"/>
  <c r="E151" i="5"/>
  <c r="X151" i="5" s="1"/>
  <c r="I2157" i="5"/>
  <c r="H2157" i="5"/>
  <c r="G2157" i="5"/>
  <c r="J2301" i="5"/>
  <c r="G2301" i="5"/>
  <c r="E2233" i="5"/>
  <c r="X2233" i="5" s="1"/>
  <c r="R2233" i="5"/>
  <c r="J2233" i="5"/>
  <c r="H2233" i="5"/>
  <c r="E1641" i="5"/>
  <c r="X1641" i="5" s="1"/>
  <c r="I1641" i="5"/>
  <c r="H1641" i="5"/>
  <c r="J1754" i="5"/>
  <c r="H1754" i="5"/>
  <c r="G1754" i="5"/>
  <c r="R1510" i="5"/>
  <c r="H1510" i="5"/>
  <c r="E1079" i="5"/>
  <c r="X1079" i="5" s="1"/>
  <c r="J1079" i="5"/>
  <c r="H1079" i="5"/>
  <c r="E1107" i="5"/>
  <c r="X1107" i="5" s="1"/>
  <c r="J1107" i="5"/>
  <c r="H1107" i="5"/>
  <c r="I662" i="5"/>
  <c r="E662" i="5"/>
  <c r="X662" i="5" s="1"/>
  <c r="R662" i="5"/>
  <c r="J662" i="5"/>
  <c r="J634" i="5"/>
  <c r="R634" i="5"/>
  <c r="E664" i="5"/>
  <c r="X664" i="5" s="1"/>
  <c r="R664" i="5"/>
  <c r="I664" i="5"/>
  <c r="E407" i="5"/>
  <c r="X407" i="5" s="1"/>
  <c r="I407" i="5"/>
  <c r="H287" i="5"/>
  <c r="R287" i="5"/>
  <c r="J287" i="5"/>
  <c r="I287" i="5"/>
  <c r="E287" i="5"/>
  <c r="X287" i="5" s="1"/>
  <c r="G423" i="5"/>
  <c r="E435" i="5"/>
  <c r="X435" i="5" s="1"/>
  <c r="I435" i="5"/>
  <c r="H211" i="5"/>
  <c r="R211" i="5"/>
  <c r="J211" i="5"/>
  <c r="I211" i="5"/>
  <c r="E211" i="5"/>
  <c r="X211" i="5" s="1"/>
  <c r="I2232" i="5"/>
  <c r="H2232" i="5"/>
  <c r="E2232" i="5"/>
  <c r="X2232" i="5" s="1"/>
  <c r="G2334" i="5"/>
  <c r="H2454" i="5"/>
  <c r="E2454" i="5"/>
  <c r="X2454" i="5" s="1"/>
  <c r="I2454" i="5"/>
  <c r="G2116" i="5"/>
  <c r="E2116" i="5"/>
  <c r="X2116" i="5" s="1"/>
  <c r="I2318" i="5"/>
  <c r="H2318" i="5"/>
  <c r="E2077" i="5"/>
  <c r="X2077" i="5" s="1"/>
  <c r="J1941" i="5"/>
  <c r="I1941" i="5"/>
  <c r="H1941" i="5"/>
  <c r="E1941" i="5"/>
  <c r="X1941" i="5" s="1"/>
  <c r="R1941" i="5"/>
  <c r="E1653" i="5"/>
  <c r="X1653" i="5" s="1"/>
  <c r="I1653" i="5"/>
  <c r="H1653" i="5"/>
  <c r="I1438" i="5"/>
  <c r="H1438" i="5"/>
  <c r="R1438" i="5"/>
  <c r="J1222" i="5"/>
  <c r="I1222" i="5"/>
  <c r="R1222" i="5"/>
  <c r="J1289" i="5"/>
  <c r="I1289" i="5"/>
  <c r="E1115" i="5"/>
  <c r="X1115" i="5" s="1"/>
  <c r="J1115" i="5"/>
  <c r="H1115" i="5"/>
  <c r="R1464" i="5"/>
  <c r="J1464" i="5"/>
  <c r="I1464" i="5"/>
  <c r="G1438" i="5"/>
  <c r="J1269" i="5"/>
  <c r="I1269" i="5"/>
  <c r="H1149" i="5"/>
  <c r="G1107" i="5"/>
  <c r="E1055" i="5"/>
  <c r="X1055" i="5" s="1"/>
  <c r="H1055" i="5"/>
  <c r="J1055" i="5"/>
  <c r="H931" i="5"/>
  <c r="J931" i="5"/>
  <c r="R684" i="5"/>
  <c r="J684" i="5"/>
  <c r="I684" i="5"/>
  <c r="H684" i="5"/>
  <c r="E684" i="5"/>
  <c r="X684" i="5" s="1"/>
  <c r="G1055" i="5"/>
  <c r="R749" i="5"/>
  <c r="H749" i="5"/>
  <c r="E588" i="5"/>
  <c r="X588" i="5" s="1"/>
  <c r="J588" i="5"/>
  <c r="R588" i="5"/>
  <c r="J650" i="5"/>
  <c r="R650" i="5"/>
  <c r="I670" i="5"/>
  <c r="R670" i="5"/>
  <c r="J670" i="5"/>
  <c r="E670" i="5"/>
  <c r="X670" i="5" s="1"/>
  <c r="E472" i="5"/>
  <c r="X472" i="5" s="1"/>
  <c r="J472" i="5"/>
  <c r="H472" i="5"/>
  <c r="R472" i="5"/>
  <c r="G472" i="5"/>
  <c r="E439" i="5"/>
  <c r="X439" i="5" s="1"/>
  <c r="I439" i="5"/>
  <c r="R305" i="5"/>
  <c r="J305" i="5"/>
  <c r="I305" i="5"/>
  <c r="H305" i="5"/>
  <c r="E305" i="5"/>
  <c r="X305" i="5" s="1"/>
  <c r="G407" i="5"/>
  <c r="H290" i="5"/>
  <c r="G2330" i="5"/>
  <c r="H2357" i="5"/>
  <c r="E2357" i="5"/>
  <c r="X2357" i="5" s="1"/>
  <c r="R2357" i="5"/>
  <c r="J2357" i="5"/>
  <c r="I2357" i="5"/>
  <c r="E2164" i="5"/>
  <c r="X2164" i="5" s="1"/>
  <c r="E1725" i="5"/>
  <c r="X1725" i="5" s="1"/>
  <c r="I1725" i="5"/>
  <c r="H1725" i="5"/>
  <c r="I1430" i="5"/>
  <c r="H1430" i="5"/>
  <c r="R1430" i="5"/>
  <c r="E1693" i="5"/>
  <c r="X1693" i="5" s="1"/>
  <c r="I1693" i="5"/>
  <c r="H1693" i="5"/>
  <c r="G1339" i="5"/>
  <c r="J1329" i="5"/>
  <c r="I1329" i="5"/>
  <c r="G1289" i="5"/>
  <c r="G1430" i="5"/>
  <c r="E1095" i="5"/>
  <c r="X1095" i="5" s="1"/>
  <c r="J1095" i="5"/>
  <c r="H1095" i="5"/>
  <c r="G1095" i="5"/>
  <c r="H1110" i="5"/>
  <c r="E1110" i="5"/>
  <c r="X1110" i="5" s="1"/>
  <c r="E1039" i="5"/>
  <c r="X1039" i="5" s="1"/>
  <c r="H1039" i="5"/>
  <c r="J1039" i="5"/>
  <c r="H762" i="5"/>
  <c r="E762" i="5"/>
  <c r="X762" i="5" s="1"/>
  <c r="J762" i="5"/>
  <c r="I762" i="5"/>
  <c r="H679" i="5"/>
  <c r="J679" i="5"/>
  <c r="R679" i="5"/>
  <c r="H817" i="5"/>
  <c r="E817" i="5"/>
  <c r="X817" i="5" s="1"/>
  <c r="G967" i="5"/>
  <c r="J524" i="5"/>
  <c r="R524" i="5"/>
  <c r="H524" i="5"/>
  <c r="G415" i="5"/>
  <c r="I403" i="5"/>
  <c r="E419" i="5"/>
  <c r="X419" i="5" s="1"/>
  <c r="I419" i="5"/>
  <c r="I395" i="5"/>
  <c r="E411" i="5"/>
  <c r="X411" i="5" s="1"/>
  <c r="I411" i="5"/>
  <c r="G261" i="5"/>
  <c r="G151" i="5"/>
  <c r="E2326" i="5"/>
  <c r="X2326" i="5" s="1"/>
  <c r="I2326" i="5"/>
  <c r="H2326" i="5"/>
  <c r="J2326" i="5"/>
  <c r="J2310" i="5"/>
  <c r="I2310" i="5"/>
  <c r="G2310" i="5"/>
  <c r="G2161" i="5"/>
  <c r="R2154" i="5"/>
  <c r="J2154" i="5"/>
  <c r="I2154" i="5"/>
  <c r="H2154" i="5"/>
  <c r="G2011" i="5"/>
  <c r="G2077" i="5"/>
  <c r="G1959" i="5"/>
  <c r="R1900" i="5"/>
  <c r="I1900" i="5"/>
  <c r="G1684" i="5"/>
  <c r="G1713" i="5"/>
  <c r="E1669" i="5"/>
  <c r="X1669" i="5" s="1"/>
  <c r="I1669" i="5"/>
  <c r="H1669" i="5"/>
  <c r="G1508" i="5"/>
  <c r="E1701" i="5"/>
  <c r="X1701" i="5" s="1"/>
  <c r="I1701" i="5"/>
  <c r="H1701" i="5"/>
  <c r="G1645" i="5"/>
  <c r="J1285" i="5"/>
  <c r="I1285" i="5"/>
  <c r="G1285" i="5"/>
  <c r="G1297" i="5"/>
  <c r="I1434" i="5"/>
  <c r="R1434" i="5"/>
  <c r="R1381" i="5"/>
  <c r="J1381" i="5"/>
  <c r="H1381" i="5"/>
  <c r="E1133" i="5"/>
  <c r="X1133" i="5" s="1"/>
  <c r="H1133" i="5"/>
  <c r="R1181" i="5"/>
  <c r="J1181" i="5"/>
  <c r="H1181" i="5"/>
  <c r="E1181" i="5"/>
  <c r="X1181" i="5" s="1"/>
  <c r="I1181" i="5"/>
  <c r="E1131" i="5"/>
  <c r="X1131" i="5" s="1"/>
  <c r="J1131" i="5"/>
  <c r="H1131" i="5"/>
  <c r="G1035" i="5"/>
  <c r="G783" i="5"/>
  <c r="I718" i="5"/>
  <c r="J718" i="5"/>
  <c r="E718" i="5"/>
  <c r="X718" i="5" s="1"/>
  <c r="G1007" i="5"/>
  <c r="E983" i="5"/>
  <c r="X983" i="5" s="1"/>
  <c r="J983" i="5"/>
  <c r="H983" i="5"/>
  <c r="H766" i="5"/>
  <c r="J766" i="5"/>
  <c r="I766" i="5"/>
  <c r="E766" i="5"/>
  <c r="X766" i="5" s="1"/>
  <c r="G632" i="5"/>
  <c r="G829" i="5"/>
  <c r="H496" i="5"/>
  <c r="R496" i="5"/>
  <c r="J496" i="5"/>
  <c r="G662" i="5"/>
  <c r="H303" i="5"/>
  <c r="E303" i="5"/>
  <c r="X303" i="5" s="1"/>
  <c r="G814" i="5"/>
  <c r="G576" i="5"/>
  <c r="E431" i="5"/>
  <c r="X431" i="5" s="1"/>
  <c r="I431" i="5"/>
  <c r="E427" i="5"/>
  <c r="X427" i="5" s="1"/>
  <c r="I427" i="5"/>
  <c r="G443" i="5"/>
  <c r="G379" i="5"/>
  <c r="F26" i="6"/>
  <c r="B52" i="6"/>
  <c r="G52" i="6" s="1"/>
  <c r="B37" i="6"/>
  <c r="G37" i="6" s="1"/>
  <c r="B42" i="6"/>
  <c r="G42" i="6" s="1"/>
  <c r="B40" i="6"/>
  <c r="G40" i="6" s="1"/>
  <c r="B50" i="6"/>
  <c r="G50" i="6" s="1"/>
  <c r="B25" i="6"/>
  <c r="G25" i="6" s="1"/>
  <c r="B35" i="6"/>
  <c r="G35" i="6" s="1"/>
  <c r="C15" i="5"/>
  <c r="C8" i="5"/>
  <c r="C9" i="5"/>
  <c r="C10" i="5"/>
  <c r="C11" i="5"/>
  <c r="C14" i="5"/>
  <c r="C12" i="5"/>
  <c r="C13" i="5"/>
  <c r="C17" i="5"/>
  <c r="C16" i="5"/>
  <c r="B39" i="6"/>
  <c r="G39" i="6" s="1"/>
  <c r="F24" i="6"/>
  <c r="G30" i="6"/>
  <c r="C14" i="6"/>
  <c r="B44" i="6"/>
  <c r="G44" i="6" s="1"/>
  <c r="G32" i="6"/>
  <c r="B49" i="6"/>
  <c r="G49" i="6" s="1"/>
  <c r="B34" i="6"/>
  <c r="G34" i="6" s="1"/>
  <c r="B29" i="6"/>
  <c r="G29" i="6" s="1"/>
  <c r="B24" i="6"/>
  <c r="G24" i="6" s="1"/>
  <c r="H24" i="6" s="1"/>
  <c r="G19" i="6"/>
  <c r="H19" i="6" s="1"/>
  <c r="E2426" i="5"/>
  <c r="X2426" i="5" s="1"/>
  <c r="R2426" i="5"/>
  <c r="J2426" i="5"/>
  <c r="I2426" i="5"/>
  <c r="H2426" i="5"/>
  <c r="D5" i="6"/>
  <c r="C5" i="6"/>
  <c r="H2446" i="5"/>
  <c r="E2446" i="5"/>
  <c r="X2446" i="5" s="1"/>
  <c r="J2446" i="5"/>
  <c r="I2446" i="5"/>
  <c r="R2446" i="5"/>
  <c r="G22" i="6"/>
  <c r="B47" i="6"/>
  <c r="G47" i="6" s="1"/>
  <c r="J2504" i="5"/>
  <c r="I2504" i="5"/>
  <c r="H2504" i="5"/>
  <c r="R2504" i="5"/>
  <c r="E2504" i="5"/>
  <c r="X2504" i="5" s="1"/>
  <c r="R2434" i="5"/>
  <c r="J2434" i="5"/>
  <c r="I2434" i="5"/>
  <c r="H2434" i="5"/>
  <c r="E2434" i="5"/>
  <c r="X2434" i="5" s="1"/>
  <c r="H2459" i="5"/>
  <c r="R2459" i="5"/>
  <c r="J2459" i="5"/>
  <c r="I2459" i="5"/>
  <c r="E2459" i="5"/>
  <c r="X2459" i="5" s="1"/>
  <c r="I2399" i="5"/>
  <c r="H2399" i="5"/>
  <c r="R2399" i="5"/>
  <c r="J2399" i="5"/>
  <c r="E2399" i="5"/>
  <c r="X2399" i="5" s="1"/>
  <c r="J2392" i="5"/>
  <c r="I2392" i="5"/>
  <c r="R2392" i="5"/>
  <c r="H2392" i="5"/>
  <c r="E2392" i="5"/>
  <c r="X2392" i="5" s="1"/>
  <c r="H2369" i="5"/>
  <c r="J2369" i="5"/>
  <c r="I2369" i="5"/>
  <c r="E2369" i="5"/>
  <c r="X2369" i="5" s="1"/>
  <c r="R2369" i="5"/>
  <c r="H2383" i="5"/>
  <c r="J2383" i="5"/>
  <c r="R2383" i="5"/>
  <c r="I2383" i="5"/>
  <c r="E2383" i="5"/>
  <c r="X2383" i="5" s="1"/>
  <c r="E2319" i="5"/>
  <c r="X2319" i="5" s="1"/>
  <c r="I2319" i="5"/>
  <c r="J2319" i="5"/>
  <c r="H2319" i="5"/>
  <c r="R2319" i="5"/>
  <c r="R2279" i="5"/>
  <c r="E2279" i="5"/>
  <c r="X2279" i="5" s="1"/>
  <c r="J2279" i="5"/>
  <c r="I2279" i="5"/>
  <c r="H2279" i="5"/>
  <c r="R2272" i="5"/>
  <c r="J2272" i="5"/>
  <c r="I2272" i="5"/>
  <c r="H2272" i="5"/>
  <c r="E2272" i="5"/>
  <c r="X2272" i="5" s="1"/>
  <c r="J2200" i="5"/>
  <c r="E2200" i="5"/>
  <c r="X2200" i="5" s="1"/>
  <c r="R2200" i="5"/>
  <c r="I2200" i="5"/>
  <c r="H2200" i="5"/>
  <c r="H2254" i="5"/>
  <c r="E2254" i="5"/>
  <c r="X2254" i="5" s="1"/>
  <c r="R2254" i="5"/>
  <c r="J2254" i="5"/>
  <c r="I2254" i="5"/>
  <c r="H2258" i="5"/>
  <c r="E2258" i="5"/>
  <c r="X2258" i="5" s="1"/>
  <c r="R2258" i="5"/>
  <c r="J2258" i="5"/>
  <c r="I2258" i="5"/>
  <c r="R2270" i="5"/>
  <c r="J2270" i="5"/>
  <c r="I2270" i="5"/>
  <c r="H2270" i="5"/>
  <c r="E2270" i="5"/>
  <c r="X2270" i="5" s="1"/>
  <c r="J2187" i="5"/>
  <c r="I2187" i="5"/>
  <c r="H2187" i="5"/>
  <c r="R2187" i="5"/>
  <c r="E2187" i="5"/>
  <c r="X2187" i="5" s="1"/>
  <c r="I2155" i="5"/>
  <c r="H2155" i="5"/>
  <c r="R2155" i="5"/>
  <c r="J2155" i="5"/>
  <c r="E2155" i="5"/>
  <c r="X2155" i="5" s="1"/>
  <c r="R2206" i="5"/>
  <c r="J2206" i="5"/>
  <c r="I2206" i="5"/>
  <c r="H2206" i="5"/>
  <c r="E2206" i="5"/>
  <c r="X2206" i="5" s="1"/>
  <c r="R2198" i="5"/>
  <c r="J2198" i="5"/>
  <c r="I2198" i="5"/>
  <c r="H2198" i="5"/>
  <c r="E2198" i="5"/>
  <c r="X2198" i="5" s="1"/>
  <c r="J2179" i="5"/>
  <c r="I2179" i="5"/>
  <c r="H2179" i="5"/>
  <c r="R2179" i="5"/>
  <c r="E2179" i="5"/>
  <c r="X2179" i="5" s="1"/>
  <c r="E2066" i="5"/>
  <c r="X2066" i="5" s="1"/>
  <c r="R2066" i="5"/>
  <c r="J2066" i="5"/>
  <c r="I2066" i="5"/>
  <c r="H2066" i="5"/>
  <c r="R2176" i="5"/>
  <c r="J2176" i="5"/>
  <c r="I2176" i="5"/>
  <c r="H2176" i="5"/>
  <c r="E2176" i="5"/>
  <c r="X2176" i="5" s="1"/>
  <c r="I2063" i="5"/>
  <c r="H2063" i="5"/>
  <c r="G2063" i="5"/>
  <c r="E2063" i="5"/>
  <c r="X2063" i="5" s="1"/>
  <c r="R2063" i="5"/>
  <c r="J2063" i="5"/>
  <c r="J2115" i="5"/>
  <c r="I2115" i="5"/>
  <c r="H2115" i="5"/>
  <c r="R2115" i="5"/>
  <c r="E2115" i="5"/>
  <c r="X2115" i="5" s="1"/>
  <c r="I2171" i="5"/>
  <c r="H2171" i="5"/>
  <c r="R2171" i="5"/>
  <c r="J2171" i="5"/>
  <c r="E2171" i="5"/>
  <c r="X2171" i="5" s="1"/>
  <c r="I1926" i="5"/>
  <c r="H1926" i="5"/>
  <c r="R1926" i="5"/>
  <c r="J1926" i="5"/>
  <c r="E1926" i="5"/>
  <c r="X1926" i="5" s="1"/>
  <c r="R2038" i="5"/>
  <c r="J2038" i="5"/>
  <c r="I2038" i="5"/>
  <c r="H2038" i="5"/>
  <c r="E2038" i="5"/>
  <c r="X2038" i="5" s="1"/>
  <c r="R1974" i="5"/>
  <c r="J1974" i="5"/>
  <c r="I1974" i="5"/>
  <c r="H1974" i="5"/>
  <c r="E1974" i="5"/>
  <c r="X1974" i="5" s="1"/>
  <c r="E1852" i="5"/>
  <c r="X1852" i="5" s="1"/>
  <c r="J1852" i="5"/>
  <c r="R1852" i="5"/>
  <c r="I1852" i="5"/>
  <c r="H1852" i="5"/>
  <c r="R2018" i="5"/>
  <c r="J2018" i="5"/>
  <c r="I2018" i="5"/>
  <c r="H2018" i="5"/>
  <c r="E2018" i="5"/>
  <c r="X2018" i="5" s="1"/>
  <c r="R1998" i="5"/>
  <c r="J1998" i="5"/>
  <c r="I1998" i="5"/>
  <c r="H1998" i="5"/>
  <c r="E1998" i="5"/>
  <c r="X1998" i="5" s="1"/>
  <c r="I1845" i="5"/>
  <c r="H1845" i="5"/>
  <c r="R1845" i="5"/>
  <c r="J1845" i="5"/>
  <c r="E1845" i="5"/>
  <c r="X1845" i="5" s="1"/>
  <c r="R1978" i="5"/>
  <c r="J1978" i="5"/>
  <c r="I1978" i="5"/>
  <c r="H1978" i="5"/>
  <c r="E1978" i="5"/>
  <c r="X1978" i="5" s="1"/>
  <c r="R2046" i="5"/>
  <c r="J2046" i="5"/>
  <c r="I2046" i="5"/>
  <c r="H2046" i="5"/>
  <c r="E2046" i="5"/>
  <c r="X2046" i="5" s="1"/>
  <c r="H1783" i="5"/>
  <c r="E1783" i="5"/>
  <c r="X1783" i="5" s="1"/>
  <c r="R1783" i="5"/>
  <c r="J1783" i="5"/>
  <c r="I1783" i="5"/>
  <c r="R1826" i="5"/>
  <c r="I1826" i="5"/>
  <c r="H1826" i="5"/>
  <c r="E1826" i="5"/>
  <c r="X1826" i="5" s="1"/>
  <c r="J1826" i="5"/>
  <c r="I1833" i="5"/>
  <c r="R1833" i="5"/>
  <c r="J1833" i="5"/>
  <c r="H1833" i="5"/>
  <c r="E1833" i="5"/>
  <c r="X1833" i="5" s="1"/>
  <c r="I1914" i="5"/>
  <c r="H1914" i="5"/>
  <c r="R1914" i="5"/>
  <c r="J1914" i="5"/>
  <c r="E1914" i="5"/>
  <c r="X1914" i="5" s="1"/>
  <c r="R1737" i="5"/>
  <c r="H1737" i="5"/>
  <c r="E1737" i="5"/>
  <c r="X1737" i="5" s="1"/>
  <c r="J1737" i="5"/>
  <c r="I1737" i="5"/>
  <c r="H1550" i="5"/>
  <c r="E1550" i="5"/>
  <c r="X1550" i="5" s="1"/>
  <c r="R1550" i="5"/>
  <c r="J1550" i="5"/>
  <c r="I1550" i="5"/>
  <c r="R1747" i="5"/>
  <c r="J1747" i="5"/>
  <c r="I1747" i="5"/>
  <c r="H1747" i="5"/>
  <c r="E1747" i="5"/>
  <c r="X1747" i="5" s="1"/>
  <c r="R1671" i="5"/>
  <c r="J1671" i="5"/>
  <c r="I1671" i="5"/>
  <c r="H1671" i="5"/>
  <c r="E1671" i="5"/>
  <c r="X1671" i="5" s="1"/>
  <c r="R1552" i="5"/>
  <c r="J1552" i="5"/>
  <c r="H1552" i="5"/>
  <c r="I1552" i="5"/>
  <c r="E1552" i="5"/>
  <c r="X1552" i="5" s="1"/>
  <c r="G1552" i="5"/>
  <c r="R1667" i="5"/>
  <c r="J1667" i="5"/>
  <c r="I1667" i="5"/>
  <c r="H1667" i="5"/>
  <c r="E1667" i="5"/>
  <c r="X1667" i="5" s="1"/>
  <c r="I1825" i="5"/>
  <c r="R1825" i="5"/>
  <c r="J1825" i="5"/>
  <c r="H1825" i="5"/>
  <c r="E1825" i="5"/>
  <c r="X1825" i="5" s="1"/>
  <c r="R1655" i="5"/>
  <c r="J1655" i="5"/>
  <c r="I1655" i="5"/>
  <c r="H1655" i="5"/>
  <c r="E1655" i="5"/>
  <c r="X1655" i="5" s="1"/>
  <c r="J1413" i="5"/>
  <c r="I1413" i="5"/>
  <c r="H1413" i="5"/>
  <c r="R1413" i="5"/>
  <c r="E1413" i="5"/>
  <c r="X1413" i="5" s="1"/>
  <c r="I1615" i="5"/>
  <c r="H1615" i="5"/>
  <c r="R1615" i="5"/>
  <c r="J1615" i="5"/>
  <c r="E1615" i="5"/>
  <c r="X1615" i="5" s="1"/>
  <c r="I1583" i="5"/>
  <c r="H1583" i="5"/>
  <c r="R1583" i="5"/>
  <c r="J1583" i="5"/>
  <c r="E1583" i="5"/>
  <c r="X1583" i="5" s="1"/>
  <c r="R1346" i="5"/>
  <c r="E1346" i="5"/>
  <c r="X1346" i="5" s="1"/>
  <c r="I1346" i="5"/>
  <c r="H1346" i="5"/>
  <c r="J1346" i="5"/>
  <c r="H1476" i="5"/>
  <c r="E1476" i="5"/>
  <c r="X1476" i="5" s="1"/>
  <c r="J1476" i="5"/>
  <c r="I1476" i="5"/>
  <c r="R1476" i="5"/>
  <c r="R1394" i="5"/>
  <c r="I1394" i="5"/>
  <c r="H1394" i="5"/>
  <c r="E1394" i="5"/>
  <c r="X1394" i="5" s="1"/>
  <c r="J1394" i="5"/>
  <c r="R1604" i="5"/>
  <c r="J1604" i="5"/>
  <c r="I1604" i="5"/>
  <c r="H1604" i="5"/>
  <c r="E1604" i="5"/>
  <c r="X1604" i="5" s="1"/>
  <c r="R1687" i="5"/>
  <c r="J1687" i="5"/>
  <c r="I1687" i="5"/>
  <c r="H1687" i="5"/>
  <c r="E1687" i="5"/>
  <c r="X1687" i="5" s="1"/>
  <c r="R1392" i="5"/>
  <c r="J1392" i="5"/>
  <c r="E1392" i="5"/>
  <c r="X1392" i="5" s="1"/>
  <c r="I1392" i="5"/>
  <c r="H1392" i="5"/>
  <c r="R1584" i="5"/>
  <c r="J1584" i="5"/>
  <c r="I1584" i="5"/>
  <c r="H1584" i="5"/>
  <c r="E1584" i="5"/>
  <c r="X1584" i="5" s="1"/>
  <c r="J1445" i="5"/>
  <c r="H1445" i="5"/>
  <c r="I1445" i="5"/>
  <c r="R1445" i="5"/>
  <c r="E1445" i="5"/>
  <c r="X1445" i="5" s="1"/>
  <c r="R1592" i="5"/>
  <c r="J1592" i="5"/>
  <c r="I1592" i="5"/>
  <c r="H1592" i="5"/>
  <c r="E1592" i="5"/>
  <c r="X1592" i="5" s="1"/>
  <c r="R1517" i="5"/>
  <c r="J1517" i="5"/>
  <c r="H1517" i="5"/>
  <c r="I1517" i="5"/>
  <c r="E1517" i="5"/>
  <c r="X1517" i="5" s="1"/>
  <c r="J1244" i="5"/>
  <c r="I1244" i="5"/>
  <c r="R1244" i="5"/>
  <c r="H1244" i="5"/>
  <c r="E1244" i="5"/>
  <c r="X1244" i="5" s="1"/>
  <c r="J1477" i="5"/>
  <c r="H1477" i="5"/>
  <c r="I1477" i="5"/>
  <c r="R1477" i="5"/>
  <c r="E1477" i="5"/>
  <c r="X1477" i="5" s="1"/>
  <c r="I1335" i="5"/>
  <c r="H1335" i="5"/>
  <c r="R1335" i="5"/>
  <c r="J1335" i="5"/>
  <c r="E1335" i="5"/>
  <c r="X1335" i="5" s="1"/>
  <c r="I1303" i="5"/>
  <c r="H1303" i="5"/>
  <c r="R1303" i="5"/>
  <c r="J1303" i="5"/>
  <c r="E1303" i="5"/>
  <c r="X1303" i="5" s="1"/>
  <c r="I1271" i="5"/>
  <c r="H1271" i="5"/>
  <c r="R1271" i="5"/>
  <c r="J1271" i="5"/>
  <c r="E1271" i="5"/>
  <c r="X1271" i="5" s="1"/>
  <c r="R1366" i="5"/>
  <c r="J1366" i="5"/>
  <c r="I1366" i="5"/>
  <c r="H1366" i="5"/>
  <c r="E1366" i="5"/>
  <c r="X1366" i="5" s="1"/>
  <c r="H1016" i="5"/>
  <c r="E1016" i="5"/>
  <c r="X1016" i="5" s="1"/>
  <c r="R1016" i="5"/>
  <c r="I1016" i="5"/>
  <c r="J1016" i="5"/>
  <c r="R1137" i="5"/>
  <c r="J1137" i="5"/>
  <c r="I1137" i="5"/>
  <c r="H1137" i="5"/>
  <c r="E1137" i="5"/>
  <c r="X1137" i="5" s="1"/>
  <c r="G1244" i="5"/>
  <c r="E1162" i="5"/>
  <c r="X1162" i="5" s="1"/>
  <c r="R1162" i="5"/>
  <c r="J1162" i="5"/>
  <c r="I1162" i="5"/>
  <c r="H1162" i="5"/>
  <c r="H1120" i="5"/>
  <c r="E1120" i="5"/>
  <c r="X1120" i="5" s="1"/>
  <c r="R1120" i="5"/>
  <c r="I1120" i="5"/>
  <c r="J1120" i="5"/>
  <c r="H1056" i="5"/>
  <c r="E1056" i="5"/>
  <c r="X1056" i="5" s="1"/>
  <c r="R1056" i="5"/>
  <c r="I1056" i="5"/>
  <c r="J1056" i="5"/>
  <c r="H992" i="5"/>
  <c r="E992" i="5"/>
  <c r="X992" i="5" s="1"/>
  <c r="R992" i="5"/>
  <c r="J992" i="5"/>
  <c r="I992" i="5"/>
  <c r="E1238" i="5"/>
  <c r="X1238" i="5" s="1"/>
  <c r="R1238" i="5"/>
  <c r="J1238" i="5"/>
  <c r="H1238" i="5"/>
  <c r="I1238" i="5"/>
  <c r="H988" i="5"/>
  <c r="E988" i="5"/>
  <c r="X988" i="5" s="1"/>
  <c r="R988" i="5"/>
  <c r="J988" i="5"/>
  <c r="I988" i="5"/>
  <c r="H1116" i="5"/>
  <c r="E1116" i="5"/>
  <c r="X1116" i="5" s="1"/>
  <c r="R1116" i="5"/>
  <c r="J1116" i="5"/>
  <c r="I1116" i="5"/>
  <c r="H1052" i="5"/>
  <c r="E1052" i="5"/>
  <c r="X1052" i="5" s="1"/>
  <c r="R1052" i="5"/>
  <c r="J1052" i="5"/>
  <c r="I1052" i="5"/>
  <c r="E932" i="5"/>
  <c r="X932" i="5" s="1"/>
  <c r="R932" i="5"/>
  <c r="J932" i="5"/>
  <c r="I932" i="5"/>
  <c r="H932" i="5"/>
  <c r="R914" i="5"/>
  <c r="I914" i="5"/>
  <c r="J914" i="5"/>
  <c r="H914" i="5"/>
  <c r="E914" i="5"/>
  <c r="X914" i="5" s="1"/>
  <c r="R870" i="5"/>
  <c r="I870" i="5"/>
  <c r="J870" i="5"/>
  <c r="H870" i="5"/>
  <c r="E870" i="5"/>
  <c r="X870" i="5" s="1"/>
  <c r="E863" i="5"/>
  <c r="X863" i="5" s="1"/>
  <c r="R863" i="5"/>
  <c r="I863" i="5"/>
  <c r="H863" i="5"/>
  <c r="J863" i="5"/>
  <c r="J1049" i="5"/>
  <c r="I1049" i="5"/>
  <c r="H1049" i="5"/>
  <c r="E1049" i="5"/>
  <c r="X1049" i="5" s="1"/>
  <c r="R1049" i="5"/>
  <c r="I669" i="5"/>
  <c r="H669" i="5"/>
  <c r="E669" i="5"/>
  <c r="X669" i="5" s="1"/>
  <c r="R669" i="5"/>
  <c r="J669" i="5"/>
  <c r="I637" i="5"/>
  <c r="H637" i="5"/>
  <c r="E637" i="5"/>
  <c r="X637" i="5" s="1"/>
  <c r="R637" i="5"/>
  <c r="J637" i="5"/>
  <c r="I605" i="5"/>
  <c r="H605" i="5"/>
  <c r="E605" i="5"/>
  <c r="X605" i="5" s="1"/>
  <c r="R605" i="5"/>
  <c r="J605" i="5"/>
  <c r="E595" i="5"/>
  <c r="X595" i="5" s="1"/>
  <c r="R595" i="5"/>
  <c r="J595" i="5"/>
  <c r="I595" i="5"/>
  <c r="H595" i="5"/>
  <c r="R583" i="5"/>
  <c r="J583" i="5"/>
  <c r="I583" i="5"/>
  <c r="H583" i="5"/>
  <c r="E583" i="5"/>
  <c r="X583" i="5" s="1"/>
  <c r="R567" i="5"/>
  <c r="J567" i="5"/>
  <c r="I567" i="5"/>
  <c r="H567" i="5"/>
  <c r="E567" i="5"/>
  <c r="X567" i="5" s="1"/>
  <c r="R529" i="5"/>
  <c r="J529" i="5"/>
  <c r="I529" i="5"/>
  <c r="H529" i="5"/>
  <c r="E529" i="5"/>
  <c r="X529" i="5" s="1"/>
  <c r="I486" i="5"/>
  <c r="H486" i="5"/>
  <c r="E486" i="5"/>
  <c r="X486" i="5" s="1"/>
  <c r="R486" i="5"/>
  <c r="J486" i="5"/>
  <c r="R467" i="5"/>
  <c r="J467" i="5"/>
  <c r="G467" i="5"/>
  <c r="E467" i="5"/>
  <c r="X467" i="5" s="1"/>
  <c r="I467" i="5"/>
  <c r="H467" i="5"/>
  <c r="R521" i="5"/>
  <c r="J521" i="5"/>
  <c r="I521" i="5"/>
  <c r="H521" i="5"/>
  <c r="E521" i="5"/>
  <c r="X521" i="5" s="1"/>
  <c r="J469" i="5"/>
  <c r="I469" i="5"/>
  <c r="H469" i="5"/>
  <c r="E469" i="5"/>
  <c r="X469" i="5" s="1"/>
  <c r="R469" i="5"/>
  <c r="R541" i="5"/>
  <c r="J541" i="5"/>
  <c r="I541" i="5"/>
  <c r="H541" i="5"/>
  <c r="E541" i="5"/>
  <c r="X541" i="5" s="1"/>
  <c r="R509" i="5"/>
  <c r="J509" i="5"/>
  <c r="I509" i="5"/>
  <c r="H509" i="5"/>
  <c r="E509" i="5"/>
  <c r="X509" i="5" s="1"/>
  <c r="I466" i="5"/>
  <c r="H466" i="5"/>
  <c r="R466" i="5"/>
  <c r="J466" i="5"/>
  <c r="E466" i="5"/>
  <c r="X466" i="5" s="1"/>
  <c r="R378" i="5"/>
  <c r="I378" i="5"/>
  <c r="H378" i="5"/>
  <c r="G378" i="5"/>
  <c r="J378" i="5"/>
  <c r="E378" i="5"/>
  <c r="X378" i="5" s="1"/>
  <c r="E340" i="5"/>
  <c r="X340" i="5" s="1"/>
  <c r="J340" i="5"/>
  <c r="R340" i="5"/>
  <c r="I340" i="5"/>
  <c r="H340" i="5"/>
  <c r="R394" i="5"/>
  <c r="J394" i="5"/>
  <c r="I394" i="5"/>
  <c r="H394" i="5"/>
  <c r="E394" i="5"/>
  <c r="X394" i="5" s="1"/>
  <c r="G394" i="5"/>
  <c r="R374" i="5"/>
  <c r="I374" i="5"/>
  <c r="H374" i="5"/>
  <c r="J374" i="5"/>
  <c r="G374" i="5"/>
  <c r="E374" i="5"/>
  <c r="X374" i="5" s="1"/>
  <c r="E355" i="5"/>
  <c r="X355" i="5" s="1"/>
  <c r="R355" i="5"/>
  <c r="J355" i="5"/>
  <c r="H355" i="5"/>
  <c r="I355" i="5"/>
  <c r="E324" i="5"/>
  <c r="X324" i="5" s="1"/>
  <c r="J324" i="5"/>
  <c r="R324" i="5"/>
  <c r="H324" i="5"/>
  <c r="G324" i="5"/>
  <c r="I324" i="5"/>
  <c r="J300" i="5"/>
  <c r="I300" i="5"/>
  <c r="H300" i="5"/>
  <c r="E300" i="5"/>
  <c r="X300" i="5" s="1"/>
  <c r="R300" i="5"/>
  <c r="J292" i="5"/>
  <c r="I292" i="5"/>
  <c r="H292" i="5"/>
  <c r="E292" i="5"/>
  <c r="X292" i="5" s="1"/>
  <c r="R292" i="5"/>
  <c r="J284" i="5"/>
  <c r="I284" i="5"/>
  <c r="H284" i="5"/>
  <c r="E284" i="5"/>
  <c r="X284" i="5" s="1"/>
  <c r="R284" i="5"/>
  <c r="J276" i="5"/>
  <c r="I276" i="5"/>
  <c r="H276" i="5"/>
  <c r="E276" i="5"/>
  <c r="X276" i="5" s="1"/>
  <c r="R276" i="5"/>
  <c r="J268" i="5"/>
  <c r="I268" i="5"/>
  <c r="H268" i="5"/>
  <c r="E268" i="5"/>
  <c r="X268" i="5" s="1"/>
  <c r="R268" i="5"/>
  <c r="J260" i="5"/>
  <c r="I260" i="5"/>
  <c r="H260" i="5"/>
  <c r="E260" i="5"/>
  <c r="X260" i="5" s="1"/>
  <c r="R260" i="5"/>
  <c r="J252" i="5"/>
  <c r="I252" i="5"/>
  <c r="H252" i="5"/>
  <c r="E252" i="5"/>
  <c r="X252" i="5" s="1"/>
  <c r="R252" i="5"/>
  <c r="J244" i="5"/>
  <c r="I244" i="5"/>
  <c r="H244" i="5"/>
  <c r="E244" i="5"/>
  <c r="X244" i="5" s="1"/>
  <c r="R244" i="5"/>
  <c r="J236" i="5"/>
  <c r="I236" i="5"/>
  <c r="H236" i="5"/>
  <c r="E236" i="5"/>
  <c r="X236" i="5" s="1"/>
  <c r="R236" i="5"/>
  <c r="J228" i="5"/>
  <c r="I228" i="5"/>
  <c r="H228" i="5"/>
  <c r="E228" i="5"/>
  <c r="X228" i="5" s="1"/>
  <c r="R228" i="5"/>
  <c r="J132" i="5"/>
  <c r="H132" i="5"/>
  <c r="R132" i="5"/>
  <c r="I132" i="5"/>
  <c r="E132" i="5"/>
  <c r="X132" i="5" s="1"/>
  <c r="R402" i="5"/>
  <c r="J402" i="5"/>
  <c r="I402" i="5"/>
  <c r="H402" i="5"/>
  <c r="E402" i="5"/>
  <c r="X402" i="5" s="1"/>
  <c r="G355" i="5"/>
  <c r="J204" i="5"/>
  <c r="H204" i="5"/>
  <c r="I204" i="5"/>
  <c r="E204" i="5"/>
  <c r="X204" i="5" s="1"/>
  <c r="R204" i="5"/>
  <c r="J116" i="5"/>
  <c r="H116" i="5"/>
  <c r="R116" i="5"/>
  <c r="I116" i="5"/>
  <c r="E116" i="5"/>
  <c r="X116" i="5" s="1"/>
  <c r="J104" i="5"/>
  <c r="H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E2439" i="5"/>
  <c r="X2439" i="5" s="1"/>
  <c r="G2439" i="5"/>
  <c r="R2439" i="5"/>
  <c r="J2439" i="5"/>
  <c r="I2439" i="5"/>
  <c r="E2414" i="5"/>
  <c r="X2414" i="5" s="1"/>
  <c r="R2414" i="5"/>
  <c r="J2414" i="5"/>
  <c r="I2414" i="5"/>
  <c r="H2414" i="5"/>
  <c r="J2448" i="5"/>
  <c r="E2448" i="5"/>
  <c r="X2448" i="5" s="1"/>
  <c r="I2448" i="5"/>
  <c r="H2448" i="5"/>
  <c r="R2448" i="5"/>
  <c r="B27" i="6"/>
  <c r="G27" i="6" s="1"/>
  <c r="I2427" i="5"/>
  <c r="H2427" i="5"/>
  <c r="E2427" i="5"/>
  <c r="X2427" i="5" s="1"/>
  <c r="R2427" i="5"/>
  <c r="J2427" i="5"/>
  <c r="J2378" i="5"/>
  <c r="H2378" i="5"/>
  <c r="E2378" i="5"/>
  <c r="X2378" i="5" s="1"/>
  <c r="R2378" i="5"/>
  <c r="G2378" i="5"/>
  <c r="I2378" i="5"/>
  <c r="R2287" i="5"/>
  <c r="I2287" i="5"/>
  <c r="J2287" i="5"/>
  <c r="H2287" i="5"/>
  <c r="E2287" i="5"/>
  <c r="X2287" i="5" s="1"/>
  <c r="J2192" i="5"/>
  <c r="E2192" i="5"/>
  <c r="X2192" i="5" s="1"/>
  <c r="R2192" i="5"/>
  <c r="I2192" i="5"/>
  <c r="H2192" i="5"/>
  <c r="I2135" i="5"/>
  <c r="H2135" i="5"/>
  <c r="R2135" i="5"/>
  <c r="E2135" i="5"/>
  <c r="X2135" i="5" s="1"/>
  <c r="J2135" i="5"/>
  <c r="H2266" i="5"/>
  <c r="E2266" i="5"/>
  <c r="X2266" i="5" s="1"/>
  <c r="R2266" i="5"/>
  <c r="J2266" i="5"/>
  <c r="I2266" i="5"/>
  <c r="R2222" i="5"/>
  <c r="J2222" i="5"/>
  <c r="I2222" i="5"/>
  <c r="H2222" i="5"/>
  <c r="E2222" i="5"/>
  <c r="X2222" i="5" s="1"/>
  <c r="R2172" i="5"/>
  <c r="J2172" i="5"/>
  <c r="I2172" i="5"/>
  <c r="H2172" i="5"/>
  <c r="E2172" i="5"/>
  <c r="X2172" i="5" s="1"/>
  <c r="H2114" i="5"/>
  <c r="E2114" i="5"/>
  <c r="X2114" i="5" s="1"/>
  <c r="J2114" i="5"/>
  <c r="I2114" i="5"/>
  <c r="R2114" i="5"/>
  <c r="E2098" i="5"/>
  <c r="X2098" i="5" s="1"/>
  <c r="I2098" i="5"/>
  <c r="H2098" i="5"/>
  <c r="R2098" i="5"/>
  <c r="J2098" i="5"/>
  <c r="I2151" i="5"/>
  <c r="H2151" i="5"/>
  <c r="R2151" i="5"/>
  <c r="J2151" i="5"/>
  <c r="E2151" i="5"/>
  <c r="X2151" i="5" s="1"/>
  <c r="H2238" i="5"/>
  <c r="E2238" i="5"/>
  <c r="X2238" i="5" s="1"/>
  <c r="R2238" i="5"/>
  <c r="J2238" i="5"/>
  <c r="I2238" i="5"/>
  <c r="E2086" i="5"/>
  <c r="X2086" i="5" s="1"/>
  <c r="R2086" i="5"/>
  <c r="J2086" i="5"/>
  <c r="I2086" i="5"/>
  <c r="H2086" i="5"/>
  <c r="I2091" i="5"/>
  <c r="H2091" i="5"/>
  <c r="R2091" i="5"/>
  <c r="J2091" i="5"/>
  <c r="E2091" i="5"/>
  <c r="X2091" i="5" s="1"/>
  <c r="I2055" i="5"/>
  <c r="H2055" i="5"/>
  <c r="G2055" i="5"/>
  <c r="E2055" i="5"/>
  <c r="X2055" i="5" s="1"/>
  <c r="R2055" i="5"/>
  <c r="J2055" i="5"/>
  <c r="I2139" i="5"/>
  <c r="H2139" i="5"/>
  <c r="R2139" i="5"/>
  <c r="J2139" i="5"/>
  <c r="E2139" i="5"/>
  <c r="X2139" i="5" s="1"/>
  <c r="R2078" i="5"/>
  <c r="J2078" i="5"/>
  <c r="I2078" i="5"/>
  <c r="H2078" i="5"/>
  <c r="E2078" i="5"/>
  <c r="X2078" i="5" s="1"/>
  <c r="R2070" i="5"/>
  <c r="J2070" i="5"/>
  <c r="I2070" i="5"/>
  <c r="H2070" i="5"/>
  <c r="E2070" i="5"/>
  <c r="X2070" i="5" s="1"/>
  <c r="R2062" i="5"/>
  <c r="J2062" i="5"/>
  <c r="I2062" i="5"/>
  <c r="H2062" i="5"/>
  <c r="E2062" i="5"/>
  <c r="X2062" i="5" s="1"/>
  <c r="R2054" i="5"/>
  <c r="J2054" i="5"/>
  <c r="I2054" i="5"/>
  <c r="H2054" i="5"/>
  <c r="E2054" i="5"/>
  <c r="X2054" i="5" s="1"/>
  <c r="R2026" i="5"/>
  <c r="J2026" i="5"/>
  <c r="I2026" i="5"/>
  <c r="H2026" i="5"/>
  <c r="E2026" i="5"/>
  <c r="X2026" i="5" s="1"/>
  <c r="E1872" i="5"/>
  <c r="X1872" i="5" s="1"/>
  <c r="R1872" i="5"/>
  <c r="J1872" i="5"/>
  <c r="I1872" i="5"/>
  <c r="H1872" i="5"/>
  <c r="I1934" i="5"/>
  <c r="H1934" i="5"/>
  <c r="J1934" i="5"/>
  <c r="E1934" i="5"/>
  <c r="X1934" i="5" s="1"/>
  <c r="R1934" i="5"/>
  <c r="R1966" i="5"/>
  <c r="J1966" i="5"/>
  <c r="I1966" i="5"/>
  <c r="H1966" i="5"/>
  <c r="E1966" i="5"/>
  <c r="X1966" i="5" s="1"/>
  <c r="I1861" i="5"/>
  <c r="H1861" i="5"/>
  <c r="E1861" i="5"/>
  <c r="X1861" i="5" s="1"/>
  <c r="R1861" i="5"/>
  <c r="J1861" i="5"/>
  <c r="J2263" i="5"/>
  <c r="I2263" i="5"/>
  <c r="H2263" i="5"/>
  <c r="E2263" i="5"/>
  <c r="X2263" i="5" s="1"/>
  <c r="R2263" i="5"/>
  <c r="R2034" i="5"/>
  <c r="J2034" i="5"/>
  <c r="I2034" i="5"/>
  <c r="H2034" i="5"/>
  <c r="E2034" i="5"/>
  <c r="X2034" i="5" s="1"/>
  <c r="E1819" i="5"/>
  <c r="X1819" i="5" s="1"/>
  <c r="R1819" i="5"/>
  <c r="J1819" i="5"/>
  <c r="I1819" i="5"/>
  <c r="H1819" i="5"/>
  <c r="H1803" i="5"/>
  <c r="E1803" i="5"/>
  <c r="X1803" i="5" s="1"/>
  <c r="R1803" i="5"/>
  <c r="J1803" i="5"/>
  <c r="I1803" i="5"/>
  <c r="H1771" i="5"/>
  <c r="E1771" i="5"/>
  <c r="X1771" i="5" s="1"/>
  <c r="R1771" i="5"/>
  <c r="J1771" i="5"/>
  <c r="I1771" i="5"/>
  <c r="E2082" i="5"/>
  <c r="X2082" i="5" s="1"/>
  <c r="R2082" i="5"/>
  <c r="J2082" i="5"/>
  <c r="I2082" i="5"/>
  <c r="H2082" i="5"/>
  <c r="E1880" i="5"/>
  <c r="X1880" i="5" s="1"/>
  <c r="J1880" i="5"/>
  <c r="R1880" i="5"/>
  <c r="I1880" i="5"/>
  <c r="H1880" i="5"/>
  <c r="H1763" i="5"/>
  <c r="E1763" i="5"/>
  <c r="X1763" i="5" s="1"/>
  <c r="R1763" i="5"/>
  <c r="I1763" i="5"/>
  <c r="J1763" i="5"/>
  <c r="R1745" i="5"/>
  <c r="H1745" i="5"/>
  <c r="E1745" i="5"/>
  <c r="X1745" i="5" s="1"/>
  <c r="J1745" i="5"/>
  <c r="I1745" i="5"/>
  <c r="I1722" i="5"/>
  <c r="H1722" i="5"/>
  <c r="E1722" i="5"/>
  <c r="X1722" i="5" s="1"/>
  <c r="J1722" i="5"/>
  <c r="R1722" i="5"/>
  <c r="I1706" i="5"/>
  <c r="H1706" i="5"/>
  <c r="E1706" i="5"/>
  <c r="X1706" i="5" s="1"/>
  <c r="R1706" i="5"/>
  <c r="J1706" i="5"/>
  <c r="I1690" i="5"/>
  <c r="H1690" i="5"/>
  <c r="E1690" i="5"/>
  <c r="X1690" i="5" s="1"/>
  <c r="R1690" i="5"/>
  <c r="J1690" i="5"/>
  <c r="I1674" i="5"/>
  <c r="H1674" i="5"/>
  <c r="E1674" i="5"/>
  <c r="X1674" i="5" s="1"/>
  <c r="R1674" i="5"/>
  <c r="J1674" i="5"/>
  <c r="I1658" i="5"/>
  <c r="H1658" i="5"/>
  <c r="E1658" i="5"/>
  <c r="X1658" i="5" s="1"/>
  <c r="R1658" i="5"/>
  <c r="J1658" i="5"/>
  <c r="I1642" i="5"/>
  <c r="H1642" i="5"/>
  <c r="E1642" i="5"/>
  <c r="X1642" i="5" s="1"/>
  <c r="R1642" i="5"/>
  <c r="J1642" i="5"/>
  <c r="H1626" i="5"/>
  <c r="E1626" i="5"/>
  <c r="X1626" i="5" s="1"/>
  <c r="R1626" i="5"/>
  <c r="J1626" i="5"/>
  <c r="I1626" i="5"/>
  <c r="E1610" i="5"/>
  <c r="X1610" i="5" s="1"/>
  <c r="R1610" i="5"/>
  <c r="J1610" i="5"/>
  <c r="I1610" i="5"/>
  <c r="H1610" i="5"/>
  <c r="E1594" i="5"/>
  <c r="X1594" i="5" s="1"/>
  <c r="R1594" i="5"/>
  <c r="J1594" i="5"/>
  <c r="I1594" i="5"/>
  <c r="H1594" i="5"/>
  <c r="E1578" i="5"/>
  <c r="X1578" i="5" s="1"/>
  <c r="R1578" i="5"/>
  <c r="J1578" i="5"/>
  <c r="I1578" i="5"/>
  <c r="H1578" i="5"/>
  <c r="E1562" i="5"/>
  <c r="X1562" i="5" s="1"/>
  <c r="R1562" i="5"/>
  <c r="J1562" i="5"/>
  <c r="I1562" i="5"/>
  <c r="H1562" i="5"/>
  <c r="R1846" i="5"/>
  <c r="J1846" i="5"/>
  <c r="I1846" i="5"/>
  <c r="H1846" i="5"/>
  <c r="E1846" i="5"/>
  <c r="X1846" i="5" s="1"/>
  <c r="E1742" i="5"/>
  <c r="X1742" i="5" s="1"/>
  <c r="I1742" i="5"/>
  <c r="J1742" i="5"/>
  <c r="H1742" i="5"/>
  <c r="R1742" i="5"/>
  <c r="R1624" i="5"/>
  <c r="J1624" i="5"/>
  <c r="I1624" i="5"/>
  <c r="H1624" i="5"/>
  <c r="E1624" i="5"/>
  <c r="X1624" i="5" s="1"/>
  <c r="R1699" i="5"/>
  <c r="J1699" i="5"/>
  <c r="I1699" i="5"/>
  <c r="H1699" i="5"/>
  <c r="E1699" i="5"/>
  <c r="X1699" i="5" s="1"/>
  <c r="R1663" i="5"/>
  <c r="J1663" i="5"/>
  <c r="I1663" i="5"/>
  <c r="H1663" i="5"/>
  <c r="E1663" i="5"/>
  <c r="X1663" i="5" s="1"/>
  <c r="R1691" i="5"/>
  <c r="J1691" i="5"/>
  <c r="I1691" i="5"/>
  <c r="H1691" i="5"/>
  <c r="E1691" i="5"/>
  <c r="X1691" i="5" s="1"/>
  <c r="R1548" i="5"/>
  <c r="J1548" i="5"/>
  <c r="H1548" i="5"/>
  <c r="I1548" i="5"/>
  <c r="E1548" i="5"/>
  <c r="X1548" i="5" s="1"/>
  <c r="I1611" i="5"/>
  <c r="H1611" i="5"/>
  <c r="R1611" i="5"/>
  <c r="J1611" i="5"/>
  <c r="E1611" i="5"/>
  <c r="X1611" i="5" s="1"/>
  <c r="I1579" i="5"/>
  <c r="H1579" i="5"/>
  <c r="R1579" i="5"/>
  <c r="J1579" i="5"/>
  <c r="E1579" i="5"/>
  <c r="X1579" i="5" s="1"/>
  <c r="R1338" i="5"/>
  <c r="H1338" i="5"/>
  <c r="E1338" i="5"/>
  <c r="X1338" i="5" s="1"/>
  <c r="J1338" i="5"/>
  <c r="I1338" i="5"/>
  <c r="R1572" i="5"/>
  <c r="J1572" i="5"/>
  <c r="I1572" i="5"/>
  <c r="H1572" i="5"/>
  <c r="E1572" i="5"/>
  <c r="X1572" i="5" s="1"/>
  <c r="R1360" i="5"/>
  <c r="J1360" i="5"/>
  <c r="H1360" i="5"/>
  <c r="I1360" i="5"/>
  <c r="E1360" i="5"/>
  <c r="X1360" i="5" s="1"/>
  <c r="R1399" i="5"/>
  <c r="J1399" i="5"/>
  <c r="I1399" i="5"/>
  <c r="E1399" i="5"/>
  <c r="X1399" i="5" s="1"/>
  <c r="H1399" i="5"/>
  <c r="I1528" i="5"/>
  <c r="H1528" i="5"/>
  <c r="E1528" i="5"/>
  <c r="X1528" i="5" s="1"/>
  <c r="R1528" i="5"/>
  <c r="J1528" i="5"/>
  <c r="G1528" i="5"/>
  <c r="E1134" i="5"/>
  <c r="X1134" i="5" s="1"/>
  <c r="H1134" i="5"/>
  <c r="R1134" i="5"/>
  <c r="I1134" i="5"/>
  <c r="J1134" i="5"/>
  <c r="J1627" i="5"/>
  <c r="I1627" i="5"/>
  <c r="H1627" i="5"/>
  <c r="E1627" i="5"/>
  <c r="X1627" i="5" s="1"/>
  <c r="R1627" i="5"/>
  <c r="R1560" i="5"/>
  <c r="J1560" i="5"/>
  <c r="I1560" i="5"/>
  <c r="H1560" i="5"/>
  <c r="E1560" i="5"/>
  <c r="X1560" i="5" s="1"/>
  <c r="H1207" i="5"/>
  <c r="R1207" i="5"/>
  <c r="J1207" i="5"/>
  <c r="I1207" i="5"/>
  <c r="E1207" i="5"/>
  <c r="X1207" i="5" s="1"/>
  <c r="H1108" i="5"/>
  <c r="E1108" i="5"/>
  <c r="X1108" i="5" s="1"/>
  <c r="R1108" i="5"/>
  <c r="I1108" i="5"/>
  <c r="J1108" i="5"/>
  <c r="H1044" i="5"/>
  <c r="E1044" i="5"/>
  <c r="X1044" i="5" s="1"/>
  <c r="R1044" i="5"/>
  <c r="I1044" i="5"/>
  <c r="J1044" i="5"/>
  <c r="R1398" i="5"/>
  <c r="J1398" i="5"/>
  <c r="I1398" i="5"/>
  <c r="H1398" i="5"/>
  <c r="E1398" i="5"/>
  <c r="X1398" i="5" s="1"/>
  <c r="R1368" i="5"/>
  <c r="J1368" i="5"/>
  <c r="H1368" i="5"/>
  <c r="E1368" i="5"/>
  <c r="X1368" i="5" s="1"/>
  <c r="I1368" i="5"/>
  <c r="I1323" i="5"/>
  <c r="H1323" i="5"/>
  <c r="R1323" i="5"/>
  <c r="J1323" i="5"/>
  <c r="E1323" i="5"/>
  <c r="X1323" i="5" s="1"/>
  <c r="I1291" i="5"/>
  <c r="H1291" i="5"/>
  <c r="R1291" i="5"/>
  <c r="J1291" i="5"/>
  <c r="E1291" i="5"/>
  <c r="X1291" i="5" s="1"/>
  <c r="I1259" i="5"/>
  <c r="H1259" i="5"/>
  <c r="R1259" i="5"/>
  <c r="J1259" i="5"/>
  <c r="E1259" i="5"/>
  <c r="X1259" i="5" s="1"/>
  <c r="R1350" i="5"/>
  <c r="J1350" i="5"/>
  <c r="I1350" i="5"/>
  <c r="H1350" i="5"/>
  <c r="E1350" i="5"/>
  <c r="X1350" i="5" s="1"/>
  <c r="E1330" i="5"/>
  <c r="X1330" i="5" s="1"/>
  <c r="R1330" i="5"/>
  <c r="J1330" i="5"/>
  <c r="I1330" i="5"/>
  <c r="H1330" i="5"/>
  <c r="E1322" i="5"/>
  <c r="X1322" i="5" s="1"/>
  <c r="R1322" i="5"/>
  <c r="J1322" i="5"/>
  <c r="I1322" i="5"/>
  <c r="H1322" i="5"/>
  <c r="E1314" i="5"/>
  <c r="X1314" i="5" s="1"/>
  <c r="R1314" i="5"/>
  <c r="J1314" i="5"/>
  <c r="I1314" i="5"/>
  <c r="H1314" i="5"/>
  <c r="E1306" i="5"/>
  <c r="X1306" i="5" s="1"/>
  <c r="R1306" i="5"/>
  <c r="J1306" i="5"/>
  <c r="I1306" i="5"/>
  <c r="H1306" i="5"/>
  <c r="E1298" i="5"/>
  <c r="X1298" i="5" s="1"/>
  <c r="R1298" i="5"/>
  <c r="J1298" i="5"/>
  <c r="I1298" i="5"/>
  <c r="H1298" i="5"/>
  <c r="E1290" i="5"/>
  <c r="X1290" i="5" s="1"/>
  <c r="R1290" i="5"/>
  <c r="J1290" i="5"/>
  <c r="I1290" i="5"/>
  <c r="H1290" i="5"/>
  <c r="E1282" i="5"/>
  <c r="X1282" i="5" s="1"/>
  <c r="R1282" i="5"/>
  <c r="J1282" i="5"/>
  <c r="I1282" i="5"/>
  <c r="H1282" i="5"/>
  <c r="E1274" i="5"/>
  <c r="X1274" i="5" s="1"/>
  <c r="R1274" i="5"/>
  <c r="J1274" i="5"/>
  <c r="I1274" i="5"/>
  <c r="H1274" i="5"/>
  <c r="G1134" i="5"/>
  <c r="H1012" i="5"/>
  <c r="E1012" i="5"/>
  <c r="X1012" i="5" s="1"/>
  <c r="R1012" i="5"/>
  <c r="J1012" i="5"/>
  <c r="I1012" i="5"/>
  <c r="H1231" i="5"/>
  <c r="R1231" i="5"/>
  <c r="J1231" i="5"/>
  <c r="E1231" i="5"/>
  <c r="X1231" i="5" s="1"/>
  <c r="I1231" i="5"/>
  <c r="E911" i="5"/>
  <c r="X911" i="5" s="1"/>
  <c r="R911" i="5"/>
  <c r="I911" i="5"/>
  <c r="H911" i="5"/>
  <c r="G911" i="5"/>
  <c r="J911" i="5"/>
  <c r="E900" i="5"/>
  <c r="X900" i="5" s="1"/>
  <c r="R900" i="5"/>
  <c r="I900" i="5"/>
  <c r="J900" i="5"/>
  <c r="H900" i="5"/>
  <c r="H1004" i="5"/>
  <c r="E1004" i="5"/>
  <c r="X1004" i="5" s="1"/>
  <c r="R1004" i="5"/>
  <c r="J1004" i="5"/>
  <c r="I1004" i="5"/>
  <c r="E895" i="5"/>
  <c r="X895" i="5" s="1"/>
  <c r="R895" i="5"/>
  <c r="I895" i="5"/>
  <c r="H895" i="5"/>
  <c r="J895" i="5"/>
  <c r="G895" i="5"/>
  <c r="J1033" i="5"/>
  <c r="I1033" i="5"/>
  <c r="H1033" i="5"/>
  <c r="E1033" i="5"/>
  <c r="X1033" i="5" s="1"/>
  <c r="R1033" i="5"/>
  <c r="J1081" i="5"/>
  <c r="I1081" i="5"/>
  <c r="H1081" i="5"/>
  <c r="E1081" i="5"/>
  <c r="X1081" i="5" s="1"/>
  <c r="R1081" i="5"/>
  <c r="E912" i="5"/>
  <c r="X912" i="5" s="1"/>
  <c r="R912" i="5"/>
  <c r="J912" i="5"/>
  <c r="I912" i="5"/>
  <c r="H912" i="5"/>
  <c r="R858" i="5"/>
  <c r="I858" i="5"/>
  <c r="H858" i="5"/>
  <c r="E858" i="5"/>
  <c r="X858" i="5" s="1"/>
  <c r="J858" i="5"/>
  <c r="J823" i="5"/>
  <c r="I823" i="5"/>
  <c r="E823" i="5"/>
  <c r="X823" i="5" s="1"/>
  <c r="R823" i="5"/>
  <c r="H823" i="5"/>
  <c r="E868" i="5"/>
  <c r="X868" i="5" s="1"/>
  <c r="R868" i="5"/>
  <c r="I868" i="5"/>
  <c r="J868" i="5"/>
  <c r="H868" i="5"/>
  <c r="E907" i="5"/>
  <c r="X907" i="5" s="1"/>
  <c r="R907" i="5"/>
  <c r="I907" i="5"/>
  <c r="J907" i="5"/>
  <c r="H907" i="5"/>
  <c r="G907" i="5"/>
  <c r="G637" i="5"/>
  <c r="G605" i="5"/>
  <c r="J695" i="5"/>
  <c r="I695" i="5"/>
  <c r="E695" i="5"/>
  <c r="X695" i="5" s="1"/>
  <c r="R695" i="5"/>
  <c r="H695" i="5"/>
  <c r="I665" i="5"/>
  <c r="H665" i="5"/>
  <c r="E665" i="5"/>
  <c r="X665" i="5" s="1"/>
  <c r="R665" i="5"/>
  <c r="J665" i="5"/>
  <c r="I633" i="5"/>
  <c r="H633" i="5"/>
  <c r="E633" i="5"/>
  <c r="X633" i="5" s="1"/>
  <c r="R633" i="5"/>
  <c r="J633" i="5"/>
  <c r="I601" i="5"/>
  <c r="H601" i="5"/>
  <c r="E601" i="5"/>
  <c r="X601" i="5" s="1"/>
  <c r="R601" i="5"/>
  <c r="J601" i="5"/>
  <c r="G595" i="5"/>
  <c r="G583" i="5"/>
  <c r="G567" i="5"/>
  <c r="E591" i="5"/>
  <c r="X591" i="5" s="1"/>
  <c r="R591" i="5"/>
  <c r="J591" i="5"/>
  <c r="I591" i="5"/>
  <c r="H591" i="5"/>
  <c r="H577" i="5"/>
  <c r="R577" i="5"/>
  <c r="J577" i="5"/>
  <c r="E577" i="5"/>
  <c r="X577" i="5" s="1"/>
  <c r="I577" i="5"/>
  <c r="I534" i="5"/>
  <c r="H534" i="5"/>
  <c r="E534" i="5"/>
  <c r="X534" i="5" s="1"/>
  <c r="R534" i="5"/>
  <c r="J534" i="5"/>
  <c r="R537" i="5"/>
  <c r="J537" i="5"/>
  <c r="I537" i="5"/>
  <c r="H537" i="5"/>
  <c r="E537" i="5"/>
  <c r="X537" i="5" s="1"/>
  <c r="I538" i="5"/>
  <c r="H538" i="5"/>
  <c r="E538" i="5"/>
  <c r="X538" i="5" s="1"/>
  <c r="J538" i="5"/>
  <c r="G538" i="5"/>
  <c r="R538" i="5"/>
  <c r="I522" i="5"/>
  <c r="H522" i="5"/>
  <c r="E522" i="5"/>
  <c r="X522" i="5" s="1"/>
  <c r="J522" i="5"/>
  <c r="G522" i="5"/>
  <c r="R522" i="5"/>
  <c r="I506" i="5"/>
  <c r="H506" i="5"/>
  <c r="E506" i="5"/>
  <c r="X506" i="5" s="1"/>
  <c r="J506" i="5"/>
  <c r="G506" i="5"/>
  <c r="R506" i="5"/>
  <c r="I490" i="5"/>
  <c r="H490" i="5"/>
  <c r="E490" i="5"/>
  <c r="X490" i="5" s="1"/>
  <c r="J490" i="5"/>
  <c r="G490" i="5"/>
  <c r="R490" i="5"/>
  <c r="R398" i="5"/>
  <c r="J398" i="5"/>
  <c r="I398" i="5"/>
  <c r="H398" i="5"/>
  <c r="G398" i="5"/>
  <c r="E398" i="5"/>
  <c r="X398" i="5" s="1"/>
  <c r="R362" i="5"/>
  <c r="I362" i="5"/>
  <c r="H362" i="5"/>
  <c r="J362" i="5"/>
  <c r="G362" i="5"/>
  <c r="E362" i="5"/>
  <c r="X362" i="5" s="1"/>
  <c r="J184" i="5"/>
  <c r="H184" i="5"/>
  <c r="E184" i="5"/>
  <c r="X184" i="5" s="1"/>
  <c r="R184" i="5"/>
  <c r="I184" i="5"/>
  <c r="E328" i="5"/>
  <c r="X328" i="5" s="1"/>
  <c r="J328" i="5"/>
  <c r="R328" i="5"/>
  <c r="I328" i="5"/>
  <c r="H328" i="5"/>
  <c r="J220" i="5"/>
  <c r="I220" i="5"/>
  <c r="H220" i="5"/>
  <c r="E220" i="5"/>
  <c r="X220" i="5" s="1"/>
  <c r="R220" i="5"/>
  <c r="J176" i="5"/>
  <c r="H176" i="5"/>
  <c r="R176" i="5"/>
  <c r="I176" i="5"/>
  <c r="E176" i="5"/>
  <c r="X176" i="5" s="1"/>
  <c r="G61" i="4"/>
  <c r="G31" i="4"/>
  <c r="G49" i="4"/>
  <c r="G43" i="4"/>
  <c r="G37" i="4"/>
  <c r="G67" i="4"/>
  <c r="G74" i="4"/>
  <c r="G55" i="4"/>
  <c r="E2422" i="5"/>
  <c r="X2422" i="5" s="1"/>
  <c r="R2422" i="5"/>
  <c r="I2422" i="5"/>
  <c r="H2422" i="5"/>
  <c r="J2422" i="5"/>
  <c r="R2396" i="5"/>
  <c r="J2396" i="5"/>
  <c r="I2396" i="5"/>
  <c r="E2396" i="5"/>
  <c r="X2396" i="5" s="1"/>
  <c r="G2396" i="5"/>
  <c r="H2396" i="5"/>
  <c r="H2331" i="5"/>
  <c r="E2331" i="5"/>
  <c r="X2331" i="5" s="1"/>
  <c r="R2331" i="5"/>
  <c r="I2331" i="5"/>
  <c r="J2331" i="5"/>
  <c r="H2327" i="5"/>
  <c r="E2327" i="5"/>
  <c r="X2327" i="5" s="1"/>
  <c r="I2327" i="5"/>
  <c r="R2327" i="5"/>
  <c r="J2327" i="5"/>
  <c r="I2292" i="5"/>
  <c r="J2292" i="5"/>
  <c r="H2292" i="5"/>
  <c r="E2292" i="5"/>
  <c r="X2292" i="5" s="1"/>
  <c r="R2292" i="5"/>
  <c r="E2290" i="5"/>
  <c r="X2290" i="5" s="1"/>
  <c r="R2290" i="5"/>
  <c r="I2290" i="5"/>
  <c r="J2290" i="5"/>
  <c r="H2290" i="5"/>
  <c r="H2123" i="5"/>
  <c r="E2123" i="5"/>
  <c r="X2123" i="5" s="1"/>
  <c r="R2123" i="5"/>
  <c r="J2123" i="5"/>
  <c r="I2123" i="5"/>
  <c r="R2281" i="5"/>
  <c r="I2281" i="5"/>
  <c r="H2281" i="5"/>
  <c r="E2281" i="5"/>
  <c r="X2281" i="5" s="1"/>
  <c r="J2281" i="5"/>
  <c r="I2099" i="5"/>
  <c r="H2099" i="5"/>
  <c r="R2099" i="5"/>
  <c r="J2099" i="5"/>
  <c r="E2099" i="5"/>
  <c r="X2099" i="5" s="1"/>
  <c r="R1958" i="5"/>
  <c r="J1958" i="5"/>
  <c r="I1958" i="5"/>
  <c r="H1958" i="5"/>
  <c r="E1958" i="5"/>
  <c r="X1958" i="5" s="1"/>
  <c r="I1837" i="5"/>
  <c r="E1837" i="5"/>
  <c r="X1837" i="5" s="1"/>
  <c r="R1837" i="5"/>
  <c r="J1837" i="5"/>
  <c r="H1837" i="5"/>
  <c r="R1970" i="5"/>
  <c r="J1970" i="5"/>
  <c r="I1970" i="5"/>
  <c r="H1970" i="5"/>
  <c r="E1970" i="5"/>
  <c r="X1970" i="5" s="1"/>
  <c r="E1888" i="5"/>
  <c r="X1888" i="5" s="1"/>
  <c r="J1888" i="5"/>
  <c r="R1888" i="5"/>
  <c r="I1888" i="5"/>
  <c r="H1888" i="5"/>
  <c r="J1796" i="5"/>
  <c r="I1796" i="5"/>
  <c r="H1796" i="5"/>
  <c r="E1796" i="5"/>
  <c r="X1796" i="5" s="1"/>
  <c r="R1796" i="5"/>
  <c r="J1788" i="5"/>
  <c r="I1788" i="5"/>
  <c r="H1788" i="5"/>
  <c r="E1788" i="5"/>
  <c r="X1788" i="5" s="1"/>
  <c r="R1788" i="5"/>
  <c r="J1780" i="5"/>
  <c r="I1780" i="5"/>
  <c r="H1780" i="5"/>
  <c r="E1780" i="5"/>
  <c r="X1780" i="5" s="1"/>
  <c r="R1780" i="5"/>
  <c r="I1726" i="5"/>
  <c r="H1726" i="5"/>
  <c r="E1726" i="5"/>
  <c r="X1726" i="5" s="1"/>
  <c r="J1726" i="5"/>
  <c r="R1726" i="5"/>
  <c r="I1694" i="5"/>
  <c r="H1694" i="5"/>
  <c r="E1694" i="5"/>
  <c r="X1694" i="5" s="1"/>
  <c r="J1694" i="5"/>
  <c r="R1694" i="5"/>
  <c r="I1646" i="5"/>
  <c r="H1646" i="5"/>
  <c r="E1646" i="5"/>
  <c r="X1646" i="5" s="1"/>
  <c r="R1646" i="5"/>
  <c r="J1646" i="5"/>
  <c r="E1614" i="5"/>
  <c r="X1614" i="5" s="1"/>
  <c r="R1614" i="5"/>
  <c r="J1614" i="5"/>
  <c r="I1614" i="5"/>
  <c r="H1614" i="5"/>
  <c r="E1582" i="5"/>
  <c r="X1582" i="5" s="1"/>
  <c r="R1582" i="5"/>
  <c r="J1582" i="5"/>
  <c r="I1582" i="5"/>
  <c r="H1582" i="5"/>
  <c r="R1659" i="5"/>
  <c r="J1659" i="5"/>
  <c r="I1659" i="5"/>
  <c r="H1659" i="5"/>
  <c r="E1659" i="5"/>
  <c r="X1659" i="5" s="1"/>
  <c r="R1679" i="5"/>
  <c r="J1679" i="5"/>
  <c r="I1679" i="5"/>
  <c r="H1679" i="5"/>
  <c r="E1679" i="5"/>
  <c r="X1679" i="5" s="1"/>
  <c r="I1571" i="5"/>
  <c r="H1571" i="5"/>
  <c r="R1571" i="5"/>
  <c r="J1571" i="5"/>
  <c r="E1571" i="5"/>
  <c r="X1571" i="5" s="1"/>
  <c r="R1485" i="5"/>
  <c r="J1485" i="5"/>
  <c r="H1485" i="5"/>
  <c r="I1485" i="5"/>
  <c r="E1485" i="5"/>
  <c r="X1485" i="5" s="1"/>
  <c r="H1456" i="5"/>
  <c r="E1456" i="5"/>
  <c r="X1456" i="5" s="1"/>
  <c r="I1456" i="5"/>
  <c r="R1456" i="5"/>
  <c r="J1456" i="5"/>
  <c r="I1532" i="5"/>
  <c r="H1532" i="5"/>
  <c r="E1532" i="5"/>
  <c r="X1532" i="5" s="1"/>
  <c r="J1532" i="5"/>
  <c r="R1532" i="5"/>
  <c r="R1612" i="5"/>
  <c r="J1612" i="5"/>
  <c r="I1612" i="5"/>
  <c r="H1612" i="5"/>
  <c r="E1612" i="5"/>
  <c r="X1612" i="5" s="1"/>
  <c r="J1461" i="5"/>
  <c r="H1461" i="5"/>
  <c r="I1461" i="5"/>
  <c r="R1461" i="5"/>
  <c r="E1461" i="5"/>
  <c r="X1461" i="5" s="1"/>
  <c r="H1235" i="5"/>
  <c r="E1235" i="5"/>
  <c r="X1235" i="5" s="1"/>
  <c r="R1235" i="5"/>
  <c r="J1235" i="5"/>
  <c r="I1235" i="5"/>
  <c r="H1171" i="5"/>
  <c r="E1171" i="5"/>
  <c r="X1171" i="5" s="1"/>
  <c r="R1171" i="5"/>
  <c r="J1171" i="5"/>
  <c r="I1171" i="5"/>
  <c r="R1501" i="5"/>
  <c r="J1501" i="5"/>
  <c r="H1501" i="5"/>
  <c r="I1501" i="5"/>
  <c r="E1501" i="5"/>
  <c r="X1501" i="5" s="1"/>
  <c r="R1386" i="5"/>
  <c r="J1386" i="5"/>
  <c r="I1386" i="5"/>
  <c r="H1386" i="5"/>
  <c r="E1386" i="5"/>
  <c r="X1386" i="5" s="1"/>
  <c r="R1596" i="5"/>
  <c r="J1596" i="5"/>
  <c r="I1596" i="5"/>
  <c r="H1596" i="5"/>
  <c r="E1596" i="5"/>
  <c r="X1596" i="5" s="1"/>
  <c r="E1174" i="5"/>
  <c r="X1174" i="5" s="1"/>
  <c r="R1174" i="5"/>
  <c r="J1174" i="5"/>
  <c r="H1174" i="5"/>
  <c r="G1174" i="5"/>
  <c r="I1174" i="5"/>
  <c r="H1092" i="5"/>
  <c r="E1092" i="5"/>
  <c r="X1092" i="5" s="1"/>
  <c r="R1092" i="5"/>
  <c r="I1092" i="5"/>
  <c r="J1092" i="5"/>
  <c r="H1028" i="5"/>
  <c r="E1028" i="5"/>
  <c r="X1028" i="5" s="1"/>
  <c r="R1028" i="5"/>
  <c r="J1028" i="5"/>
  <c r="I1028" i="5"/>
  <c r="R1407" i="5"/>
  <c r="J1407" i="5"/>
  <c r="I1407" i="5"/>
  <c r="E1407" i="5"/>
  <c r="X1407" i="5" s="1"/>
  <c r="H1407" i="5"/>
  <c r="I1331" i="5"/>
  <c r="H1331" i="5"/>
  <c r="R1331" i="5"/>
  <c r="J1331" i="5"/>
  <c r="E1331" i="5"/>
  <c r="X1331" i="5" s="1"/>
  <c r="I1299" i="5"/>
  <c r="H1299" i="5"/>
  <c r="R1299" i="5"/>
  <c r="J1299" i="5"/>
  <c r="E1299" i="5"/>
  <c r="X1299" i="5" s="1"/>
  <c r="I1267" i="5"/>
  <c r="H1267" i="5"/>
  <c r="R1267" i="5"/>
  <c r="J1267" i="5"/>
  <c r="E1267" i="5"/>
  <c r="X1267" i="5" s="1"/>
  <c r="E1202" i="5"/>
  <c r="X1202" i="5" s="1"/>
  <c r="J1202" i="5"/>
  <c r="I1202" i="5"/>
  <c r="H1202" i="5"/>
  <c r="R1202" i="5"/>
  <c r="H1128" i="5"/>
  <c r="E1128" i="5"/>
  <c r="X1128" i="5" s="1"/>
  <c r="R1128" i="5"/>
  <c r="J1128" i="5"/>
  <c r="I1128" i="5"/>
  <c r="H1096" i="5"/>
  <c r="E1096" i="5"/>
  <c r="X1096" i="5" s="1"/>
  <c r="R1096" i="5"/>
  <c r="J1096" i="5"/>
  <c r="I1096" i="5"/>
  <c r="H1064" i="5"/>
  <c r="E1064" i="5"/>
  <c r="X1064" i="5" s="1"/>
  <c r="R1064" i="5"/>
  <c r="J1064" i="5"/>
  <c r="I1064" i="5"/>
  <c r="R1588" i="5"/>
  <c r="J1588" i="5"/>
  <c r="I1588" i="5"/>
  <c r="H1588" i="5"/>
  <c r="E1588" i="5"/>
  <c r="X1588" i="5" s="1"/>
  <c r="R1384" i="5"/>
  <c r="J1384" i="5"/>
  <c r="H1384" i="5"/>
  <c r="E1384" i="5"/>
  <c r="X1384" i="5" s="1"/>
  <c r="I1384" i="5"/>
  <c r="E927" i="5"/>
  <c r="X927" i="5" s="1"/>
  <c r="R927" i="5"/>
  <c r="I927" i="5"/>
  <c r="H927" i="5"/>
  <c r="J927" i="5"/>
  <c r="G927" i="5"/>
  <c r="H1195" i="5"/>
  <c r="J1195" i="5"/>
  <c r="I1195" i="5"/>
  <c r="E1195" i="5"/>
  <c r="X1195" i="5" s="1"/>
  <c r="R1195" i="5"/>
  <c r="E972" i="5"/>
  <c r="X972" i="5" s="1"/>
  <c r="R972" i="5"/>
  <c r="J972" i="5"/>
  <c r="I972" i="5"/>
  <c r="H972" i="5"/>
  <c r="R930" i="5"/>
  <c r="I930" i="5"/>
  <c r="J930" i="5"/>
  <c r="H930" i="5"/>
  <c r="E930" i="5"/>
  <c r="X930" i="5" s="1"/>
  <c r="J985" i="5"/>
  <c r="I985" i="5"/>
  <c r="H985" i="5"/>
  <c r="E985" i="5"/>
  <c r="X985" i="5" s="1"/>
  <c r="R985" i="5"/>
  <c r="E837" i="5"/>
  <c r="X837" i="5" s="1"/>
  <c r="R837" i="5"/>
  <c r="I837" i="5"/>
  <c r="J837" i="5"/>
  <c r="H837" i="5"/>
  <c r="I657" i="5"/>
  <c r="H657" i="5"/>
  <c r="E657" i="5"/>
  <c r="X657" i="5" s="1"/>
  <c r="R657" i="5"/>
  <c r="J657" i="5"/>
  <c r="E675" i="5"/>
  <c r="X675" i="5" s="1"/>
  <c r="R675" i="5"/>
  <c r="J675" i="5"/>
  <c r="I675" i="5"/>
  <c r="H675" i="5"/>
  <c r="G675" i="5"/>
  <c r="E659" i="5"/>
  <c r="X659" i="5" s="1"/>
  <c r="R659" i="5"/>
  <c r="J659" i="5"/>
  <c r="I659" i="5"/>
  <c r="H659" i="5"/>
  <c r="E643" i="5"/>
  <c r="X643" i="5" s="1"/>
  <c r="R643" i="5"/>
  <c r="J643" i="5"/>
  <c r="I643" i="5"/>
  <c r="H643" i="5"/>
  <c r="E627" i="5"/>
  <c r="X627" i="5" s="1"/>
  <c r="R627" i="5"/>
  <c r="J627" i="5"/>
  <c r="I627" i="5"/>
  <c r="H627" i="5"/>
  <c r="E611" i="5"/>
  <c r="X611" i="5" s="1"/>
  <c r="R611" i="5"/>
  <c r="J611" i="5"/>
  <c r="I611" i="5"/>
  <c r="H611" i="5"/>
  <c r="I502" i="5"/>
  <c r="H502" i="5"/>
  <c r="E502" i="5"/>
  <c r="X502" i="5" s="1"/>
  <c r="R502" i="5"/>
  <c r="J502" i="5"/>
  <c r="E2418" i="5"/>
  <c r="X2418" i="5" s="1"/>
  <c r="R2418" i="5"/>
  <c r="J2418" i="5"/>
  <c r="I2418" i="5"/>
  <c r="H2418" i="5"/>
  <c r="J2468" i="5"/>
  <c r="I2468" i="5"/>
  <c r="R2468" i="5"/>
  <c r="H2468" i="5"/>
  <c r="E2468" i="5"/>
  <c r="X2468" i="5" s="1"/>
  <c r="I2407" i="5"/>
  <c r="H2407" i="5"/>
  <c r="J2407" i="5"/>
  <c r="E2407" i="5"/>
  <c r="X2407" i="5" s="1"/>
  <c r="R2407" i="5"/>
  <c r="I2431" i="5"/>
  <c r="H2431" i="5"/>
  <c r="E2431" i="5"/>
  <c r="X2431" i="5" s="1"/>
  <c r="J2431" i="5"/>
  <c r="R2431" i="5"/>
  <c r="H2347" i="5"/>
  <c r="E2347" i="5"/>
  <c r="X2347" i="5" s="1"/>
  <c r="R2347" i="5"/>
  <c r="J2347" i="5"/>
  <c r="I2347" i="5"/>
  <c r="I2111" i="5"/>
  <c r="H2111" i="5"/>
  <c r="R2111" i="5"/>
  <c r="J2111" i="5"/>
  <c r="E2111" i="5"/>
  <c r="X2111" i="5" s="1"/>
  <c r="G1788" i="5"/>
  <c r="E1738" i="5"/>
  <c r="X1738" i="5" s="1"/>
  <c r="I1738" i="5"/>
  <c r="R1738" i="5"/>
  <c r="J1738" i="5"/>
  <c r="H1738" i="5"/>
  <c r="G1738" i="5"/>
  <c r="R1711" i="5"/>
  <c r="J1711" i="5"/>
  <c r="I1711" i="5"/>
  <c r="H1711" i="5"/>
  <c r="E1711" i="5"/>
  <c r="X1711" i="5" s="1"/>
  <c r="R1675" i="5"/>
  <c r="J1675" i="5"/>
  <c r="I1675" i="5"/>
  <c r="H1675" i="5"/>
  <c r="E1675" i="5"/>
  <c r="X1675" i="5" s="1"/>
  <c r="J1401" i="5"/>
  <c r="I1401" i="5"/>
  <c r="R1401" i="5"/>
  <c r="H1401" i="5"/>
  <c r="E1401" i="5"/>
  <c r="X1401" i="5" s="1"/>
  <c r="G1485" i="5"/>
  <c r="G1092" i="5"/>
  <c r="G1331" i="5"/>
  <c r="I1295" i="5"/>
  <c r="H1295" i="5"/>
  <c r="R1295" i="5"/>
  <c r="J1295" i="5"/>
  <c r="E1295" i="5"/>
  <c r="X1295" i="5" s="1"/>
  <c r="E964" i="5"/>
  <c r="X964" i="5" s="1"/>
  <c r="R964" i="5"/>
  <c r="I964" i="5"/>
  <c r="H964" i="5"/>
  <c r="J964" i="5"/>
  <c r="G1195" i="5"/>
  <c r="G972" i="5"/>
  <c r="E960" i="5"/>
  <c r="X960" i="5" s="1"/>
  <c r="R960" i="5"/>
  <c r="H960" i="5"/>
  <c r="J960" i="5"/>
  <c r="I960" i="5"/>
  <c r="G930" i="5"/>
  <c r="G985" i="5"/>
  <c r="E884" i="5"/>
  <c r="X884" i="5" s="1"/>
  <c r="R884" i="5"/>
  <c r="I884" i="5"/>
  <c r="J884" i="5"/>
  <c r="H884" i="5"/>
  <c r="I677" i="5"/>
  <c r="H677" i="5"/>
  <c r="E677" i="5"/>
  <c r="X677" i="5" s="1"/>
  <c r="R677" i="5"/>
  <c r="J677" i="5"/>
  <c r="I645" i="5"/>
  <c r="H645" i="5"/>
  <c r="E645" i="5"/>
  <c r="X645" i="5" s="1"/>
  <c r="R645" i="5"/>
  <c r="J645" i="5"/>
  <c r="I518" i="5"/>
  <c r="H518" i="5"/>
  <c r="E518" i="5"/>
  <c r="X518" i="5" s="1"/>
  <c r="R518" i="5"/>
  <c r="J518" i="5"/>
  <c r="R493" i="5"/>
  <c r="J493" i="5"/>
  <c r="I493" i="5"/>
  <c r="H493" i="5"/>
  <c r="E493" i="5"/>
  <c r="X493" i="5" s="1"/>
  <c r="G502" i="5"/>
  <c r="E442" i="5"/>
  <c r="X442" i="5" s="1"/>
  <c r="R442" i="5"/>
  <c r="J442" i="5"/>
  <c r="I442" i="5"/>
  <c r="H442" i="5"/>
  <c r="G442" i="5"/>
  <c r="R410" i="5"/>
  <c r="J410" i="5"/>
  <c r="I410" i="5"/>
  <c r="H410" i="5"/>
  <c r="G410" i="5"/>
  <c r="E410" i="5"/>
  <c r="X410" i="5" s="1"/>
  <c r="J216" i="5"/>
  <c r="I216" i="5"/>
  <c r="H216" i="5"/>
  <c r="E216" i="5"/>
  <c r="X216" i="5" s="1"/>
  <c r="R216" i="5"/>
  <c r="J120" i="5"/>
  <c r="H120" i="5"/>
  <c r="E120" i="5"/>
  <c r="X120" i="5" s="1"/>
  <c r="R120" i="5"/>
  <c r="I120" i="5"/>
  <c r="J140" i="5"/>
  <c r="H140" i="5"/>
  <c r="I140" i="5"/>
  <c r="E140" i="5"/>
  <c r="X140" i="5" s="1"/>
  <c r="R140" i="5"/>
  <c r="J192" i="5"/>
  <c r="H192" i="5"/>
  <c r="R192" i="5"/>
  <c r="I192" i="5"/>
  <c r="E192" i="5"/>
  <c r="X192" i="5" s="1"/>
  <c r="A25" i="6"/>
  <c r="B57" i="4"/>
  <c r="A40" i="6" s="1"/>
  <c r="B51" i="4"/>
  <c r="A35" i="6" s="1"/>
  <c r="B69" i="4"/>
  <c r="A50" i="6" s="1"/>
  <c r="B63" i="4"/>
  <c r="A45" i="6" s="1"/>
  <c r="F67" i="6"/>
  <c r="F31" i="6"/>
  <c r="F46" i="6"/>
  <c r="F41" i="6"/>
  <c r="F36" i="6"/>
  <c r="H36" i="6" s="1"/>
  <c r="D36" i="6" s="1"/>
  <c r="F51" i="6"/>
  <c r="H51" i="6" s="1"/>
  <c r="D51" i="6" s="1"/>
  <c r="J2479" i="5"/>
  <c r="I2479" i="5"/>
  <c r="E2479" i="5"/>
  <c r="X2479" i="5" s="1"/>
  <c r="R2479" i="5"/>
  <c r="H2479" i="5"/>
  <c r="G2479" i="5"/>
  <c r="F45" i="6"/>
  <c r="H45" i="6" s="1"/>
  <c r="D45" i="6" s="1"/>
  <c r="F66" i="6"/>
  <c r="F50" i="6"/>
  <c r="H50" i="6" s="1"/>
  <c r="D50" i="6" s="1"/>
  <c r="F30" i="6"/>
  <c r="H25" i="6"/>
  <c r="F35" i="6"/>
  <c r="H35" i="6" s="1"/>
  <c r="D35" i="6" s="1"/>
  <c r="F40" i="6"/>
  <c r="E2410" i="5"/>
  <c r="X2410" i="5" s="1"/>
  <c r="R2410" i="5"/>
  <c r="J2410" i="5"/>
  <c r="I2410" i="5"/>
  <c r="H2410" i="5"/>
  <c r="J2491" i="5"/>
  <c r="I2491" i="5"/>
  <c r="H2491" i="5"/>
  <c r="E2491" i="5"/>
  <c r="X2491" i="5" s="1"/>
  <c r="R2491" i="5"/>
  <c r="G2468" i="5"/>
  <c r="I2403" i="5"/>
  <c r="H2403" i="5"/>
  <c r="R2403" i="5"/>
  <c r="J2403" i="5"/>
  <c r="E2403" i="5"/>
  <c r="X2403" i="5" s="1"/>
  <c r="H2387" i="5"/>
  <c r="I2387" i="5"/>
  <c r="R2387" i="5"/>
  <c r="J2387" i="5"/>
  <c r="E2387" i="5"/>
  <c r="X2387" i="5" s="1"/>
  <c r="R2404" i="5"/>
  <c r="J2404" i="5"/>
  <c r="I2404" i="5"/>
  <c r="H2404" i="5"/>
  <c r="E2404" i="5"/>
  <c r="X2404" i="5" s="1"/>
  <c r="E2398" i="5"/>
  <c r="X2398" i="5" s="1"/>
  <c r="R2398" i="5"/>
  <c r="J2398" i="5"/>
  <c r="I2398" i="5"/>
  <c r="H2398" i="5"/>
  <c r="J2370" i="5"/>
  <c r="H2370" i="5"/>
  <c r="E2370" i="5"/>
  <c r="X2370" i="5" s="1"/>
  <c r="R2370" i="5"/>
  <c r="I2370" i="5"/>
  <c r="G2370" i="5"/>
  <c r="G2404" i="5"/>
  <c r="E2470" i="5"/>
  <c r="X2470" i="5" s="1"/>
  <c r="R2470" i="5"/>
  <c r="J2470" i="5"/>
  <c r="I2470" i="5"/>
  <c r="H2470" i="5"/>
  <c r="H2339" i="5"/>
  <c r="E2339" i="5"/>
  <c r="X2339" i="5" s="1"/>
  <c r="R2339" i="5"/>
  <c r="J2339" i="5"/>
  <c r="I2339" i="5"/>
  <c r="E2315" i="5"/>
  <c r="X2315" i="5" s="1"/>
  <c r="R2315" i="5"/>
  <c r="H2315" i="5"/>
  <c r="I2315" i="5"/>
  <c r="J2315" i="5"/>
  <c r="R2424" i="5"/>
  <c r="J2424" i="5"/>
  <c r="I2424" i="5"/>
  <c r="H2424" i="5"/>
  <c r="E2424" i="5"/>
  <c r="X2424" i="5" s="1"/>
  <c r="J2344" i="5"/>
  <c r="I2344" i="5"/>
  <c r="H2344" i="5"/>
  <c r="E2344" i="5"/>
  <c r="X2344" i="5" s="1"/>
  <c r="R2344" i="5"/>
  <c r="I2276" i="5"/>
  <c r="H2276" i="5"/>
  <c r="R2276" i="5"/>
  <c r="J2276" i="5"/>
  <c r="E2276" i="5"/>
  <c r="X2276" i="5" s="1"/>
  <c r="H2262" i="5"/>
  <c r="E2262" i="5"/>
  <c r="X2262" i="5" s="1"/>
  <c r="R2262" i="5"/>
  <c r="J2262" i="5"/>
  <c r="I2262" i="5"/>
  <c r="I2131" i="5"/>
  <c r="H2131" i="5"/>
  <c r="E2131" i="5"/>
  <c r="X2131" i="5" s="1"/>
  <c r="R2131" i="5"/>
  <c r="J2131" i="5"/>
  <c r="H2119" i="5"/>
  <c r="E2119" i="5"/>
  <c r="X2119" i="5" s="1"/>
  <c r="R2119" i="5"/>
  <c r="J2119" i="5"/>
  <c r="I2119" i="5"/>
  <c r="G2119" i="5"/>
  <c r="G2281" i="5"/>
  <c r="R2136" i="5"/>
  <c r="J2136" i="5"/>
  <c r="I2136" i="5"/>
  <c r="H2136" i="5"/>
  <c r="E2136" i="5"/>
  <c r="X2136" i="5" s="1"/>
  <c r="G2136" i="5"/>
  <c r="E2050" i="5"/>
  <c r="X2050" i="5" s="1"/>
  <c r="R2050" i="5"/>
  <c r="J2050" i="5"/>
  <c r="I2050" i="5"/>
  <c r="H2050" i="5"/>
  <c r="H2219" i="5"/>
  <c r="E2219" i="5"/>
  <c r="X2219" i="5" s="1"/>
  <c r="R2219" i="5"/>
  <c r="J2219" i="5"/>
  <c r="I2219" i="5"/>
  <c r="I2103" i="5"/>
  <c r="H2103" i="5"/>
  <c r="R2103" i="5"/>
  <c r="J2103" i="5"/>
  <c r="E2103" i="5"/>
  <c r="X2103" i="5" s="1"/>
  <c r="R2076" i="5"/>
  <c r="J2076" i="5"/>
  <c r="H2076" i="5"/>
  <c r="G2076" i="5"/>
  <c r="E2076" i="5"/>
  <c r="X2076" i="5" s="1"/>
  <c r="I2076" i="5"/>
  <c r="R2148" i="5"/>
  <c r="J2148" i="5"/>
  <c r="I2148" i="5"/>
  <c r="H2148" i="5"/>
  <c r="E2148" i="5"/>
  <c r="X2148" i="5" s="1"/>
  <c r="R2006" i="5"/>
  <c r="J2006" i="5"/>
  <c r="I2006" i="5"/>
  <c r="H2006" i="5"/>
  <c r="E2006" i="5"/>
  <c r="X2006" i="5" s="1"/>
  <c r="E1868" i="5"/>
  <c r="X1868" i="5" s="1"/>
  <c r="R1868" i="5"/>
  <c r="J1868" i="5"/>
  <c r="I1868" i="5"/>
  <c r="H1868" i="5"/>
  <c r="R1986" i="5"/>
  <c r="J1986" i="5"/>
  <c r="I1986" i="5"/>
  <c r="H1986" i="5"/>
  <c r="E1986" i="5"/>
  <c r="X1986" i="5" s="1"/>
  <c r="R1954" i="5"/>
  <c r="I1954" i="5"/>
  <c r="H1954" i="5"/>
  <c r="J1954" i="5"/>
  <c r="E1954" i="5"/>
  <c r="X1954" i="5" s="1"/>
  <c r="I1817" i="5"/>
  <c r="E1817" i="5"/>
  <c r="X1817" i="5" s="1"/>
  <c r="R1817" i="5"/>
  <c r="J1817" i="5"/>
  <c r="H1817" i="5"/>
  <c r="H1799" i="5"/>
  <c r="E1799" i="5"/>
  <c r="X1799" i="5" s="1"/>
  <c r="R1799" i="5"/>
  <c r="J1799" i="5"/>
  <c r="I1799" i="5"/>
  <c r="I1950" i="5"/>
  <c r="H1950" i="5"/>
  <c r="R1950" i="5"/>
  <c r="J1950" i="5"/>
  <c r="E1950" i="5"/>
  <c r="X1950" i="5" s="1"/>
  <c r="I1938" i="5"/>
  <c r="H1938" i="5"/>
  <c r="R1938" i="5"/>
  <c r="J1938" i="5"/>
  <c r="E1938" i="5"/>
  <c r="X1938" i="5" s="1"/>
  <c r="E1812" i="5"/>
  <c r="X1812" i="5" s="1"/>
  <c r="I1812" i="5"/>
  <c r="H1812" i="5"/>
  <c r="R1812" i="5"/>
  <c r="J1812" i="5"/>
  <c r="H1755" i="5"/>
  <c r="E1755" i="5"/>
  <c r="X1755" i="5" s="1"/>
  <c r="R1755" i="5"/>
  <c r="J1755" i="5"/>
  <c r="I1755" i="5"/>
  <c r="G1646" i="5"/>
  <c r="G1614" i="5"/>
  <c r="G1582" i="5"/>
  <c r="R1739" i="5"/>
  <c r="J1739" i="5"/>
  <c r="I1739" i="5"/>
  <c r="H1739" i="5"/>
  <c r="E1739" i="5"/>
  <c r="X1739" i="5" s="1"/>
  <c r="I1744" i="5"/>
  <c r="E1744" i="5"/>
  <c r="X1744" i="5" s="1"/>
  <c r="R1744" i="5"/>
  <c r="J1744" i="5"/>
  <c r="H1744" i="5"/>
  <c r="R1651" i="5"/>
  <c r="J1651" i="5"/>
  <c r="I1651" i="5"/>
  <c r="H1651" i="5"/>
  <c r="E1651" i="5"/>
  <c r="X1651" i="5" s="1"/>
  <c r="J1409" i="5"/>
  <c r="I1409" i="5"/>
  <c r="E1409" i="5"/>
  <c r="X1409" i="5" s="1"/>
  <c r="R1409" i="5"/>
  <c r="H1409" i="5"/>
  <c r="J1421" i="5"/>
  <c r="I1421" i="5"/>
  <c r="H1421" i="5"/>
  <c r="R1421" i="5"/>
  <c r="E1421" i="5"/>
  <c r="X1421" i="5" s="1"/>
  <c r="J1405" i="5"/>
  <c r="I1405" i="5"/>
  <c r="H1405" i="5"/>
  <c r="R1405" i="5"/>
  <c r="E1405" i="5"/>
  <c r="X1405" i="5" s="1"/>
  <c r="I1599" i="5"/>
  <c r="H1599" i="5"/>
  <c r="R1599" i="5"/>
  <c r="J1599" i="5"/>
  <c r="E1599" i="5"/>
  <c r="X1599" i="5" s="1"/>
  <c r="I1567" i="5"/>
  <c r="H1567" i="5"/>
  <c r="R1567" i="5"/>
  <c r="J1567" i="5"/>
  <c r="E1567" i="5"/>
  <c r="X1567" i="5" s="1"/>
  <c r="R1719" i="5"/>
  <c r="J1719" i="5"/>
  <c r="I1719" i="5"/>
  <c r="H1719" i="5"/>
  <c r="E1719" i="5"/>
  <c r="X1719" i="5" s="1"/>
  <c r="R1374" i="5"/>
  <c r="E1374" i="5"/>
  <c r="X1374" i="5" s="1"/>
  <c r="J1374" i="5"/>
  <c r="I1374" i="5"/>
  <c r="H1374" i="5"/>
  <c r="I1375" i="5"/>
  <c r="H1375" i="5"/>
  <c r="E1375" i="5"/>
  <c r="X1375" i="5" s="1"/>
  <c r="R1375" i="5"/>
  <c r="J1375" i="5"/>
  <c r="G1375" i="5"/>
  <c r="I1544" i="5"/>
  <c r="H1544" i="5"/>
  <c r="E1544" i="5"/>
  <c r="X1544" i="5" s="1"/>
  <c r="R1544" i="5"/>
  <c r="J1544" i="5"/>
  <c r="H1243" i="5"/>
  <c r="R1243" i="5"/>
  <c r="I1243" i="5"/>
  <c r="J1243" i="5"/>
  <c r="E1243" i="5"/>
  <c r="X1243" i="5" s="1"/>
  <c r="H1211" i="5"/>
  <c r="R1211" i="5"/>
  <c r="I1211" i="5"/>
  <c r="E1211" i="5"/>
  <c r="X1211" i="5" s="1"/>
  <c r="J1211" i="5"/>
  <c r="H1179" i="5"/>
  <c r="R1179" i="5"/>
  <c r="I1179" i="5"/>
  <c r="J1179" i="5"/>
  <c r="E1179" i="5"/>
  <c r="X1179" i="5" s="1"/>
  <c r="R1608" i="5"/>
  <c r="J1608" i="5"/>
  <c r="I1608" i="5"/>
  <c r="H1608" i="5"/>
  <c r="E1608" i="5"/>
  <c r="X1608" i="5" s="1"/>
  <c r="R1521" i="5"/>
  <c r="J1521" i="5"/>
  <c r="H1521" i="5"/>
  <c r="E1521" i="5"/>
  <c r="X1521" i="5" s="1"/>
  <c r="I1521" i="5"/>
  <c r="R1580" i="5"/>
  <c r="J1580" i="5"/>
  <c r="I1580" i="5"/>
  <c r="H1580" i="5"/>
  <c r="E1580" i="5"/>
  <c r="X1580" i="5" s="1"/>
  <c r="H1436" i="5"/>
  <c r="E1436" i="5"/>
  <c r="X1436" i="5" s="1"/>
  <c r="R1436" i="5"/>
  <c r="J1436" i="5"/>
  <c r="I1436" i="5"/>
  <c r="J1228" i="5"/>
  <c r="I1228" i="5"/>
  <c r="E1228" i="5"/>
  <c r="X1228" i="5" s="1"/>
  <c r="R1228" i="5"/>
  <c r="H1228" i="5"/>
  <c r="G1228" i="5"/>
  <c r="J1196" i="5"/>
  <c r="I1196" i="5"/>
  <c r="E1196" i="5"/>
  <c r="X1196" i="5" s="1"/>
  <c r="R1196" i="5"/>
  <c r="G1196" i="5"/>
  <c r="H1196" i="5"/>
  <c r="J1164" i="5"/>
  <c r="I1164" i="5"/>
  <c r="E1164" i="5"/>
  <c r="X1164" i="5" s="1"/>
  <c r="R1164" i="5"/>
  <c r="H1164" i="5"/>
  <c r="G1164" i="5"/>
  <c r="H1215" i="5"/>
  <c r="I1215" i="5"/>
  <c r="E1215" i="5"/>
  <c r="X1215" i="5" s="1"/>
  <c r="J1215" i="5"/>
  <c r="R1215" i="5"/>
  <c r="R1378" i="5"/>
  <c r="I1378" i="5"/>
  <c r="H1378" i="5"/>
  <c r="E1378" i="5"/>
  <c r="X1378" i="5" s="1"/>
  <c r="J1378" i="5"/>
  <c r="E1146" i="5"/>
  <c r="X1146" i="5" s="1"/>
  <c r="J1146" i="5"/>
  <c r="I1146" i="5"/>
  <c r="H1146" i="5"/>
  <c r="R1146" i="5"/>
  <c r="R1564" i="5"/>
  <c r="J1564" i="5"/>
  <c r="I1564" i="5"/>
  <c r="H1564" i="5"/>
  <c r="E1564" i="5"/>
  <c r="X1564" i="5" s="1"/>
  <c r="I1496" i="5"/>
  <c r="H1496" i="5"/>
  <c r="E1496" i="5"/>
  <c r="X1496" i="5" s="1"/>
  <c r="R1496" i="5"/>
  <c r="J1496" i="5"/>
  <c r="H1124" i="5"/>
  <c r="E1124" i="5"/>
  <c r="X1124" i="5" s="1"/>
  <c r="R1124" i="5"/>
  <c r="I1124" i="5"/>
  <c r="J1124" i="5"/>
  <c r="I1319" i="5"/>
  <c r="H1319" i="5"/>
  <c r="R1319" i="5"/>
  <c r="J1319" i="5"/>
  <c r="E1319" i="5"/>
  <c r="X1319" i="5" s="1"/>
  <c r="I1287" i="5"/>
  <c r="H1287" i="5"/>
  <c r="R1287" i="5"/>
  <c r="J1287" i="5"/>
  <c r="E1287" i="5"/>
  <c r="X1287" i="5" s="1"/>
  <c r="I1255" i="5"/>
  <c r="H1255" i="5"/>
  <c r="R1255" i="5"/>
  <c r="J1255" i="5"/>
  <c r="E1255" i="5"/>
  <c r="X1255" i="5" s="1"/>
  <c r="R1647" i="5"/>
  <c r="J1647" i="5"/>
  <c r="I1647" i="5"/>
  <c r="H1647" i="5"/>
  <c r="E1647" i="5"/>
  <c r="X1647" i="5" s="1"/>
  <c r="E1194" i="5"/>
  <c r="X1194" i="5" s="1"/>
  <c r="R1194" i="5"/>
  <c r="J1194" i="5"/>
  <c r="I1194" i="5"/>
  <c r="H1194" i="5"/>
  <c r="E1226" i="5"/>
  <c r="X1226" i="5" s="1"/>
  <c r="R1226" i="5"/>
  <c r="J1226" i="5"/>
  <c r="I1226" i="5"/>
  <c r="H1226" i="5"/>
  <c r="H1088" i="5"/>
  <c r="E1088" i="5"/>
  <c r="X1088" i="5" s="1"/>
  <c r="R1088" i="5"/>
  <c r="I1088" i="5"/>
  <c r="J1088" i="5"/>
  <c r="H1024" i="5"/>
  <c r="E1024" i="5"/>
  <c r="X1024" i="5" s="1"/>
  <c r="R1024" i="5"/>
  <c r="J1024" i="5"/>
  <c r="I1024" i="5"/>
  <c r="E1206" i="5"/>
  <c r="X1206" i="5" s="1"/>
  <c r="R1206" i="5"/>
  <c r="J1206" i="5"/>
  <c r="H1206" i="5"/>
  <c r="I1206" i="5"/>
  <c r="H1084" i="5"/>
  <c r="E1084" i="5"/>
  <c r="X1084" i="5" s="1"/>
  <c r="R1084" i="5"/>
  <c r="J1084" i="5"/>
  <c r="I1084" i="5"/>
  <c r="E1266" i="5"/>
  <c r="X1266" i="5" s="1"/>
  <c r="R1266" i="5"/>
  <c r="J1266" i="5"/>
  <c r="I1266" i="5"/>
  <c r="H1266" i="5"/>
  <c r="E968" i="5"/>
  <c r="X968" i="5" s="1"/>
  <c r="R968" i="5"/>
  <c r="J968" i="5"/>
  <c r="I968" i="5"/>
  <c r="H968" i="5"/>
  <c r="J989" i="5"/>
  <c r="I989" i="5"/>
  <c r="H989" i="5"/>
  <c r="E989" i="5"/>
  <c r="X989" i="5" s="1"/>
  <c r="R989" i="5"/>
  <c r="J1065" i="5"/>
  <c r="I1065" i="5"/>
  <c r="H1065" i="5"/>
  <c r="E1065" i="5"/>
  <c r="X1065" i="5" s="1"/>
  <c r="R1065" i="5"/>
  <c r="R866" i="5"/>
  <c r="I866" i="5"/>
  <c r="H866" i="5"/>
  <c r="E866" i="5"/>
  <c r="X866" i="5" s="1"/>
  <c r="J866" i="5"/>
  <c r="E859" i="5"/>
  <c r="X859" i="5" s="1"/>
  <c r="R859" i="5"/>
  <c r="I859" i="5"/>
  <c r="J859" i="5"/>
  <c r="H859" i="5"/>
  <c r="H980" i="5"/>
  <c r="E980" i="5"/>
  <c r="X980" i="5" s="1"/>
  <c r="R980" i="5"/>
  <c r="J980" i="5"/>
  <c r="I980" i="5"/>
  <c r="E879" i="5"/>
  <c r="X879" i="5" s="1"/>
  <c r="R879" i="5"/>
  <c r="I879" i="5"/>
  <c r="H879" i="5"/>
  <c r="J879" i="5"/>
  <c r="G884" i="5"/>
  <c r="I653" i="5"/>
  <c r="H653" i="5"/>
  <c r="E653" i="5"/>
  <c r="X653" i="5" s="1"/>
  <c r="R653" i="5"/>
  <c r="J653" i="5"/>
  <c r="I621" i="5"/>
  <c r="H621" i="5"/>
  <c r="E621" i="5"/>
  <c r="X621" i="5" s="1"/>
  <c r="R621" i="5"/>
  <c r="J621" i="5"/>
  <c r="G659" i="5"/>
  <c r="R575" i="5"/>
  <c r="J575" i="5"/>
  <c r="E575" i="5"/>
  <c r="X575" i="5" s="1"/>
  <c r="I575" i="5"/>
  <c r="H575" i="5"/>
  <c r="R545" i="5"/>
  <c r="J545" i="5"/>
  <c r="I545" i="5"/>
  <c r="H545" i="5"/>
  <c r="E545" i="5"/>
  <c r="X545" i="5" s="1"/>
  <c r="R473" i="5"/>
  <c r="J473" i="5"/>
  <c r="I473" i="5"/>
  <c r="H473" i="5"/>
  <c r="E473" i="5"/>
  <c r="X473" i="5" s="1"/>
  <c r="R517" i="5"/>
  <c r="H517" i="5"/>
  <c r="E517" i="5"/>
  <c r="X517" i="5" s="1"/>
  <c r="J517" i="5"/>
  <c r="I517" i="5"/>
  <c r="R475" i="5"/>
  <c r="J475" i="5"/>
  <c r="G475" i="5"/>
  <c r="E475" i="5"/>
  <c r="X475" i="5" s="1"/>
  <c r="I475" i="5"/>
  <c r="H475" i="5"/>
  <c r="R525" i="5"/>
  <c r="J525" i="5"/>
  <c r="I525" i="5"/>
  <c r="H525" i="5"/>
  <c r="E525" i="5"/>
  <c r="X525" i="5" s="1"/>
  <c r="R477" i="5"/>
  <c r="J477" i="5"/>
  <c r="I477" i="5"/>
  <c r="H477" i="5"/>
  <c r="E477" i="5"/>
  <c r="X477" i="5" s="1"/>
  <c r="H585" i="5"/>
  <c r="R585" i="5"/>
  <c r="J585" i="5"/>
  <c r="I585" i="5"/>
  <c r="E585" i="5"/>
  <c r="X585" i="5" s="1"/>
  <c r="R346" i="5"/>
  <c r="I346" i="5"/>
  <c r="H346" i="5"/>
  <c r="G346" i="5"/>
  <c r="J346" i="5"/>
  <c r="E346" i="5"/>
  <c r="X346" i="5" s="1"/>
  <c r="R366" i="5"/>
  <c r="I366" i="5"/>
  <c r="H366" i="5"/>
  <c r="J366" i="5"/>
  <c r="E366" i="5"/>
  <c r="X366" i="5" s="1"/>
  <c r="G366" i="5"/>
  <c r="R390" i="5"/>
  <c r="J390" i="5"/>
  <c r="I390" i="5"/>
  <c r="H390" i="5"/>
  <c r="E390" i="5"/>
  <c r="X390" i="5" s="1"/>
  <c r="R386" i="5"/>
  <c r="J386" i="5"/>
  <c r="I386" i="5"/>
  <c r="H386" i="5"/>
  <c r="G386" i="5"/>
  <c r="E386" i="5"/>
  <c r="X386" i="5" s="1"/>
  <c r="E367" i="5"/>
  <c r="X367" i="5" s="1"/>
  <c r="R367" i="5"/>
  <c r="J367" i="5"/>
  <c r="H367" i="5"/>
  <c r="I367" i="5"/>
  <c r="G367" i="5"/>
  <c r="R342" i="5"/>
  <c r="I342" i="5"/>
  <c r="H342" i="5"/>
  <c r="J342" i="5"/>
  <c r="G342" i="5"/>
  <c r="E342" i="5"/>
  <c r="X342" i="5" s="1"/>
  <c r="J296" i="5"/>
  <c r="I296" i="5"/>
  <c r="H296" i="5"/>
  <c r="E296" i="5"/>
  <c r="X296" i="5" s="1"/>
  <c r="R296" i="5"/>
  <c r="J288" i="5"/>
  <c r="I288" i="5"/>
  <c r="H288" i="5"/>
  <c r="E288" i="5"/>
  <c r="X288" i="5" s="1"/>
  <c r="R288" i="5"/>
  <c r="J280" i="5"/>
  <c r="I280" i="5"/>
  <c r="H280" i="5"/>
  <c r="E280" i="5"/>
  <c r="X280" i="5" s="1"/>
  <c r="R280" i="5"/>
  <c r="J272" i="5"/>
  <c r="I272" i="5"/>
  <c r="H272" i="5"/>
  <c r="E272" i="5"/>
  <c r="X272" i="5" s="1"/>
  <c r="R272" i="5"/>
  <c r="J264" i="5"/>
  <c r="I264" i="5"/>
  <c r="H264" i="5"/>
  <c r="E264" i="5"/>
  <c r="X264" i="5" s="1"/>
  <c r="R264" i="5"/>
  <c r="J256" i="5"/>
  <c r="I256" i="5"/>
  <c r="H256" i="5"/>
  <c r="E256" i="5"/>
  <c r="X256" i="5" s="1"/>
  <c r="R256" i="5"/>
  <c r="J248" i="5"/>
  <c r="I248" i="5"/>
  <c r="H248" i="5"/>
  <c r="E248" i="5"/>
  <c r="X248" i="5" s="1"/>
  <c r="R248" i="5"/>
  <c r="J240" i="5"/>
  <c r="I240" i="5"/>
  <c r="H240" i="5"/>
  <c r="E240" i="5"/>
  <c r="X240" i="5" s="1"/>
  <c r="R240" i="5"/>
  <c r="J232" i="5"/>
  <c r="I232" i="5"/>
  <c r="H232" i="5"/>
  <c r="E232" i="5"/>
  <c r="X232" i="5" s="1"/>
  <c r="R232" i="5"/>
  <c r="J224" i="5"/>
  <c r="I224" i="5"/>
  <c r="H224" i="5"/>
  <c r="E224" i="5"/>
  <c r="X224" i="5" s="1"/>
  <c r="R224" i="5"/>
  <c r="R382" i="5"/>
  <c r="I382" i="5"/>
  <c r="H382" i="5"/>
  <c r="J382" i="5"/>
  <c r="G382" i="5"/>
  <c r="E382" i="5"/>
  <c r="X382" i="5" s="1"/>
  <c r="E359" i="5"/>
  <c r="X359" i="5" s="1"/>
  <c r="R359" i="5"/>
  <c r="J359" i="5"/>
  <c r="H359" i="5"/>
  <c r="I359" i="5"/>
  <c r="J196" i="5"/>
  <c r="H196" i="5"/>
  <c r="R196" i="5"/>
  <c r="I196" i="5"/>
  <c r="E196" i="5"/>
  <c r="X196" i="5" s="1"/>
  <c r="J208" i="5"/>
  <c r="H208" i="5"/>
  <c r="E208" i="5"/>
  <c r="X208" i="5" s="1"/>
  <c r="I208" i="5"/>
  <c r="R208" i="5"/>
  <c r="J144" i="5"/>
  <c r="H144" i="5"/>
  <c r="R144" i="5"/>
  <c r="I144" i="5"/>
  <c r="E144" i="5"/>
  <c r="X144" i="5" s="1"/>
  <c r="A24" i="6"/>
  <c r="B68" i="4"/>
  <c r="A49" i="6" s="1"/>
  <c r="B62" i="4"/>
  <c r="A44" i="6" s="1"/>
  <c r="B50" i="4"/>
  <c r="A34" i="6" s="1"/>
  <c r="B56" i="4"/>
  <c r="A39" i="6" s="1"/>
  <c r="J2487" i="5"/>
  <c r="I2487" i="5"/>
  <c r="E2487" i="5"/>
  <c r="X2487" i="5" s="1"/>
  <c r="R2487" i="5"/>
  <c r="H2487" i="5"/>
  <c r="G2487" i="5"/>
  <c r="H2467" i="5"/>
  <c r="R2467" i="5"/>
  <c r="J2467" i="5"/>
  <c r="I2467" i="5"/>
  <c r="E2467" i="5"/>
  <c r="X2467" i="5" s="1"/>
  <c r="D64" i="6"/>
  <c r="C64" i="6"/>
  <c r="J2500" i="5"/>
  <c r="I2500" i="5"/>
  <c r="H2500" i="5"/>
  <c r="R2500" i="5"/>
  <c r="E2500" i="5"/>
  <c r="I2419" i="5"/>
  <c r="H2419" i="5"/>
  <c r="E2419" i="5"/>
  <c r="X2419" i="5" s="1"/>
  <c r="R2419" i="5"/>
  <c r="J2419" i="5"/>
  <c r="I2269" i="5"/>
  <c r="H2269" i="5"/>
  <c r="E2269" i="5"/>
  <c r="X2269" i="5" s="1"/>
  <c r="R2269" i="5"/>
  <c r="J2269" i="5"/>
  <c r="J2259" i="5"/>
  <c r="I2259" i="5"/>
  <c r="H2259" i="5"/>
  <c r="E2259" i="5"/>
  <c r="X2259" i="5" s="1"/>
  <c r="R2259" i="5"/>
  <c r="R2226" i="5"/>
  <c r="J2226" i="5"/>
  <c r="I2226" i="5"/>
  <c r="H2226" i="5"/>
  <c r="E2226" i="5"/>
  <c r="X2226" i="5" s="1"/>
  <c r="R2214" i="5"/>
  <c r="J2214" i="5"/>
  <c r="I2214" i="5"/>
  <c r="H2214" i="5"/>
  <c r="E2214" i="5"/>
  <c r="X2214" i="5" s="1"/>
  <c r="H2127" i="5"/>
  <c r="J2127" i="5"/>
  <c r="I2127" i="5"/>
  <c r="E2127" i="5"/>
  <c r="X2127" i="5" s="1"/>
  <c r="R2127" i="5"/>
  <c r="E2102" i="5"/>
  <c r="X2102" i="5" s="1"/>
  <c r="I2102" i="5"/>
  <c r="H2102" i="5"/>
  <c r="J2102" i="5"/>
  <c r="R2102" i="5"/>
  <c r="R1994" i="5"/>
  <c r="J1994" i="5"/>
  <c r="I1994" i="5"/>
  <c r="H1994" i="5"/>
  <c r="E1994" i="5"/>
  <c r="X1994" i="5" s="1"/>
  <c r="I1865" i="5"/>
  <c r="H1865" i="5"/>
  <c r="E1865" i="5"/>
  <c r="X1865" i="5" s="1"/>
  <c r="R1865" i="5"/>
  <c r="J1865" i="5"/>
  <c r="I1942" i="5"/>
  <c r="H1942" i="5"/>
  <c r="R1942" i="5"/>
  <c r="J1942" i="5"/>
  <c r="E1942" i="5"/>
  <c r="X1942" i="5" s="1"/>
  <c r="R2022" i="5"/>
  <c r="J2022" i="5"/>
  <c r="I2022" i="5"/>
  <c r="H2022" i="5"/>
  <c r="E2022" i="5"/>
  <c r="X2022" i="5" s="1"/>
  <c r="E1904" i="5"/>
  <c r="X1904" i="5" s="1"/>
  <c r="J1904" i="5"/>
  <c r="R1904" i="5"/>
  <c r="I1904" i="5"/>
  <c r="H1904" i="5"/>
  <c r="H1779" i="5"/>
  <c r="E1779" i="5"/>
  <c r="X1779" i="5" s="1"/>
  <c r="R1779" i="5"/>
  <c r="J1779" i="5"/>
  <c r="I1779" i="5"/>
  <c r="I1821" i="5"/>
  <c r="J1821" i="5"/>
  <c r="H1821" i="5"/>
  <c r="E1821" i="5"/>
  <c r="X1821" i="5" s="1"/>
  <c r="R1821" i="5"/>
  <c r="I1910" i="5"/>
  <c r="H1910" i="5"/>
  <c r="R1910" i="5"/>
  <c r="J1910" i="5"/>
  <c r="E1910" i="5"/>
  <c r="X1910" i="5" s="1"/>
  <c r="J1804" i="5"/>
  <c r="I1804" i="5"/>
  <c r="H1804" i="5"/>
  <c r="E1804" i="5"/>
  <c r="X1804" i="5" s="1"/>
  <c r="R1804" i="5"/>
  <c r="J1800" i="5"/>
  <c r="I1800" i="5"/>
  <c r="H1800" i="5"/>
  <c r="E1800" i="5"/>
  <c r="X1800" i="5" s="1"/>
  <c r="R1800" i="5"/>
  <c r="J1792" i="5"/>
  <c r="I1792" i="5"/>
  <c r="H1792" i="5"/>
  <c r="E1792" i="5"/>
  <c r="X1792" i="5" s="1"/>
  <c r="R1792" i="5"/>
  <c r="J1784" i="5"/>
  <c r="I1784" i="5"/>
  <c r="H1784" i="5"/>
  <c r="E1784" i="5"/>
  <c r="X1784" i="5" s="1"/>
  <c r="R1784" i="5"/>
  <c r="J1776" i="5"/>
  <c r="I1776" i="5"/>
  <c r="H1776" i="5"/>
  <c r="E1776" i="5"/>
  <c r="X1776" i="5" s="1"/>
  <c r="R1776" i="5"/>
  <c r="I1710" i="5"/>
  <c r="H1710" i="5"/>
  <c r="E1710" i="5"/>
  <c r="X1710" i="5" s="1"/>
  <c r="R1710" i="5"/>
  <c r="J1710" i="5"/>
  <c r="I1678" i="5"/>
  <c r="H1678" i="5"/>
  <c r="E1678" i="5"/>
  <c r="X1678" i="5" s="1"/>
  <c r="R1678" i="5"/>
  <c r="J1678" i="5"/>
  <c r="I1662" i="5"/>
  <c r="H1662" i="5"/>
  <c r="E1662" i="5"/>
  <c r="X1662" i="5" s="1"/>
  <c r="J1662" i="5"/>
  <c r="R1662" i="5"/>
  <c r="I1630" i="5"/>
  <c r="H1630" i="5"/>
  <c r="E1630" i="5"/>
  <c r="X1630" i="5" s="1"/>
  <c r="J1630" i="5"/>
  <c r="R1630" i="5"/>
  <c r="E1598" i="5"/>
  <c r="X1598" i="5" s="1"/>
  <c r="R1598" i="5"/>
  <c r="J1598" i="5"/>
  <c r="I1598" i="5"/>
  <c r="H1598" i="5"/>
  <c r="E1566" i="5"/>
  <c r="X1566" i="5" s="1"/>
  <c r="R1566" i="5"/>
  <c r="J1566" i="5"/>
  <c r="I1566" i="5"/>
  <c r="H1566" i="5"/>
  <c r="R1862" i="5"/>
  <c r="J1862" i="5"/>
  <c r="I1862" i="5"/>
  <c r="H1862" i="5"/>
  <c r="E1862" i="5"/>
  <c r="X1862" i="5" s="1"/>
  <c r="J1772" i="5"/>
  <c r="I1772" i="5"/>
  <c r="H1772" i="5"/>
  <c r="E1772" i="5"/>
  <c r="X1772" i="5" s="1"/>
  <c r="R1772" i="5"/>
  <c r="I1603" i="5"/>
  <c r="H1603" i="5"/>
  <c r="R1603" i="5"/>
  <c r="J1603" i="5"/>
  <c r="E1603" i="5"/>
  <c r="X1603" i="5" s="1"/>
  <c r="I1536" i="5"/>
  <c r="H1536" i="5"/>
  <c r="E1536" i="5"/>
  <c r="X1536" i="5" s="1"/>
  <c r="J1536" i="5"/>
  <c r="R1536" i="5"/>
  <c r="I1391" i="5"/>
  <c r="H1391" i="5"/>
  <c r="E1391" i="5"/>
  <c r="X1391" i="5" s="1"/>
  <c r="R1391" i="5"/>
  <c r="J1391" i="5"/>
  <c r="G1391" i="5"/>
  <c r="H1203" i="5"/>
  <c r="E1203" i="5"/>
  <c r="X1203" i="5" s="1"/>
  <c r="R1203" i="5"/>
  <c r="J1203" i="5"/>
  <c r="I1203" i="5"/>
  <c r="R1376" i="5"/>
  <c r="J1376" i="5"/>
  <c r="I1376" i="5"/>
  <c r="H1376" i="5"/>
  <c r="E1376" i="5"/>
  <c r="X1376" i="5" s="1"/>
  <c r="E1234" i="5"/>
  <c r="X1234" i="5" s="1"/>
  <c r="J1234" i="5"/>
  <c r="I1234" i="5"/>
  <c r="H1234" i="5"/>
  <c r="R1234" i="5"/>
  <c r="H1112" i="5"/>
  <c r="E1112" i="5"/>
  <c r="X1112" i="5" s="1"/>
  <c r="R1112" i="5"/>
  <c r="J1112" i="5"/>
  <c r="I1112" i="5"/>
  <c r="H1080" i="5"/>
  <c r="E1080" i="5"/>
  <c r="X1080" i="5" s="1"/>
  <c r="R1080" i="5"/>
  <c r="J1080" i="5"/>
  <c r="I1080" i="5"/>
  <c r="H1048" i="5"/>
  <c r="E1048" i="5"/>
  <c r="X1048" i="5" s="1"/>
  <c r="R1048" i="5"/>
  <c r="J1048" i="5"/>
  <c r="I1048" i="5"/>
  <c r="H1032" i="5"/>
  <c r="E1032" i="5"/>
  <c r="X1032" i="5" s="1"/>
  <c r="R1032" i="5"/>
  <c r="J1032" i="5"/>
  <c r="I1032" i="5"/>
  <c r="R1489" i="5"/>
  <c r="J1489" i="5"/>
  <c r="H1489" i="5"/>
  <c r="E1489" i="5"/>
  <c r="X1489" i="5" s="1"/>
  <c r="I1489" i="5"/>
  <c r="E916" i="5"/>
  <c r="X916" i="5" s="1"/>
  <c r="R916" i="5"/>
  <c r="I916" i="5"/>
  <c r="J916" i="5"/>
  <c r="H916" i="5"/>
  <c r="E956" i="5"/>
  <c r="X956" i="5" s="1"/>
  <c r="R956" i="5"/>
  <c r="I956" i="5"/>
  <c r="J956" i="5"/>
  <c r="H956" i="5"/>
  <c r="E871" i="5"/>
  <c r="X871" i="5" s="1"/>
  <c r="R871" i="5"/>
  <c r="I871" i="5"/>
  <c r="H871" i="5"/>
  <c r="J871" i="5"/>
  <c r="R874" i="5"/>
  <c r="I874" i="5"/>
  <c r="H874" i="5"/>
  <c r="E874" i="5"/>
  <c r="X874" i="5" s="1"/>
  <c r="J874" i="5"/>
  <c r="E853" i="5"/>
  <c r="X853" i="5" s="1"/>
  <c r="R853" i="5"/>
  <c r="I853" i="5"/>
  <c r="J853" i="5"/>
  <c r="H853" i="5"/>
  <c r="H818" i="5"/>
  <c r="E818" i="5"/>
  <c r="X818" i="5" s="1"/>
  <c r="R818" i="5"/>
  <c r="J818" i="5"/>
  <c r="I818" i="5"/>
  <c r="I625" i="5"/>
  <c r="H625" i="5"/>
  <c r="E625" i="5"/>
  <c r="X625" i="5" s="1"/>
  <c r="R625" i="5"/>
  <c r="J625" i="5"/>
  <c r="J687" i="5"/>
  <c r="I687" i="5"/>
  <c r="E687" i="5"/>
  <c r="X687" i="5" s="1"/>
  <c r="R687" i="5"/>
  <c r="H687" i="5"/>
  <c r="E667" i="5"/>
  <c r="X667" i="5" s="1"/>
  <c r="R667" i="5"/>
  <c r="J667" i="5"/>
  <c r="I667" i="5"/>
  <c r="H667" i="5"/>
  <c r="E651" i="5"/>
  <c r="X651" i="5" s="1"/>
  <c r="R651" i="5"/>
  <c r="J651" i="5"/>
  <c r="I651" i="5"/>
  <c r="H651" i="5"/>
  <c r="E635" i="5"/>
  <c r="X635" i="5" s="1"/>
  <c r="R635" i="5"/>
  <c r="J635" i="5"/>
  <c r="I635" i="5"/>
  <c r="H635" i="5"/>
  <c r="E619" i="5"/>
  <c r="X619" i="5" s="1"/>
  <c r="R619" i="5"/>
  <c r="J619" i="5"/>
  <c r="I619" i="5"/>
  <c r="H619" i="5"/>
  <c r="E603" i="5"/>
  <c r="X603" i="5" s="1"/>
  <c r="R603" i="5"/>
  <c r="J603" i="5"/>
  <c r="I603" i="5"/>
  <c r="H603" i="5"/>
  <c r="H565" i="5"/>
  <c r="R565" i="5"/>
  <c r="J565" i="5"/>
  <c r="I565" i="5"/>
  <c r="E565" i="5"/>
  <c r="X565" i="5" s="1"/>
  <c r="R501" i="5"/>
  <c r="H501" i="5"/>
  <c r="E501" i="5"/>
  <c r="X501" i="5" s="1"/>
  <c r="J501" i="5"/>
  <c r="I501" i="5"/>
  <c r="H557" i="5"/>
  <c r="R557" i="5"/>
  <c r="J557" i="5"/>
  <c r="I557" i="5"/>
  <c r="E557" i="5"/>
  <c r="X557" i="5" s="1"/>
  <c r="I462" i="5"/>
  <c r="R462" i="5"/>
  <c r="J462" i="5"/>
  <c r="H462" i="5"/>
  <c r="E462" i="5"/>
  <c r="X462" i="5" s="1"/>
  <c r="E460" i="5"/>
  <c r="X460" i="5" s="1"/>
  <c r="R460" i="5"/>
  <c r="J460" i="5"/>
  <c r="I460" i="5"/>
  <c r="H460" i="5"/>
  <c r="E375" i="5"/>
  <c r="X375" i="5" s="1"/>
  <c r="R375" i="5"/>
  <c r="J375" i="5"/>
  <c r="H375" i="5"/>
  <c r="I375" i="5"/>
  <c r="G375" i="5"/>
  <c r="J124" i="5"/>
  <c r="H124" i="5"/>
  <c r="R124" i="5"/>
  <c r="I124" i="5"/>
  <c r="E124" i="5"/>
  <c r="X124" i="5" s="1"/>
  <c r="A27" i="6"/>
  <c r="B53" i="4"/>
  <c r="A37" i="6" s="1"/>
  <c r="B65" i="4"/>
  <c r="A47" i="6" s="1"/>
  <c r="B71" i="4"/>
  <c r="A52" i="6" s="1"/>
  <c r="B59" i="4"/>
  <c r="A42" i="6" s="1"/>
  <c r="H2463" i="5"/>
  <c r="I2463" i="5"/>
  <c r="E2463" i="5"/>
  <c r="X2463" i="5" s="1"/>
  <c r="R2463" i="5"/>
  <c r="J2463" i="5"/>
  <c r="F42" i="6"/>
  <c r="H42" i="6" s="1"/>
  <c r="D42" i="6" s="1"/>
  <c r="H27" i="6"/>
  <c r="F68" i="6"/>
  <c r="F32" i="6"/>
  <c r="F52" i="6"/>
  <c r="H52" i="6" s="1"/>
  <c r="D52" i="6" s="1"/>
  <c r="F47" i="6"/>
  <c r="F37" i="6"/>
  <c r="H37" i="6" s="1"/>
  <c r="D37" i="6" s="1"/>
  <c r="G2331" i="5"/>
  <c r="E2323" i="5"/>
  <c r="X2323" i="5" s="1"/>
  <c r="J2323" i="5"/>
  <c r="R2323" i="5"/>
  <c r="I2323" i="5"/>
  <c r="H2323" i="5"/>
  <c r="I2300" i="5"/>
  <c r="J2300" i="5"/>
  <c r="H2300" i="5"/>
  <c r="E2300" i="5"/>
  <c r="X2300" i="5" s="1"/>
  <c r="R2300" i="5"/>
  <c r="R2168" i="5"/>
  <c r="J2168" i="5"/>
  <c r="I2168" i="5"/>
  <c r="H2168" i="5"/>
  <c r="E2168" i="5"/>
  <c r="X2168" i="5" s="1"/>
  <c r="G2168" i="5"/>
  <c r="G2127" i="5"/>
  <c r="E2074" i="5"/>
  <c r="X2074" i="5" s="1"/>
  <c r="R2074" i="5"/>
  <c r="J2074" i="5"/>
  <c r="I2074" i="5"/>
  <c r="H2074" i="5"/>
  <c r="G2099" i="5"/>
  <c r="R2060" i="5"/>
  <c r="J2060" i="5"/>
  <c r="H2060" i="5"/>
  <c r="G2060" i="5"/>
  <c r="E2060" i="5"/>
  <c r="X2060" i="5" s="1"/>
  <c r="I2060" i="5"/>
  <c r="R2088" i="5"/>
  <c r="J2088" i="5"/>
  <c r="I2088" i="5"/>
  <c r="H2088" i="5"/>
  <c r="E2088" i="5"/>
  <c r="X2088" i="5" s="1"/>
  <c r="R2042" i="5"/>
  <c r="J2042" i="5"/>
  <c r="I2042" i="5"/>
  <c r="H2042" i="5"/>
  <c r="E2042" i="5"/>
  <c r="X2042" i="5" s="1"/>
  <c r="G1837" i="5"/>
  <c r="R1822" i="5"/>
  <c r="I1822" i="5"/>
  <c r="E1822" i="5"/>
  <c r="X1822" i="5" s="1"/>
  <c r="J1822" i="5"/>
  <c r="H1822" i="5"/>
  <c r="G1822" i="5"/>
  <c r="G1779" i="5"/>
  <c r="I1841" i="5"/>
  <c r="H1841" i="5"/>
  <c r="E1841" i="5"/>
  <c r="X1841" i="5" s="1"/>
  <c r="R1841" i="5"/>
  <c r="J1841" i="5"/>
  <c r="H1775" i="5"/>
  <c r="E1775" i="5"/>
  <c r="X1775" i="5" s="1"/>
  <c r="R1775" i="5"/>
  <c r="J1775" i="5"/>
  <c r="I1775" i="5"/>
  <c r="G1970" i="5"/>
  <c r="G1821" i="5"/>
  <c r="G1796" i="5"/>
  <c r="G1784" i="5"/>
  <c r="G1780" i="5"/>
  <c r="R1703" i="5"/>
  <c r="J1703" i="5"/>
  <c r="I1703" i="5"/>
  <c r="H1703" i="5"/>
  <c r="E1703" i="5"/>
  <c r="X1703" i="5" s="1"/>
  <c r="R1727" i="5"/>
  <c r="J1727" i="5"/>
  <c r="I1727" i="5"/>
  <c r="H1727" i="5"/>
  <c r="E1727" i="5"/>
  <c r="X1727" i="5" s="1"/>
  <c r="G1659" i="5"/>
  <c r="I1591" i="5"/>
  <c r="H1591" i="5"/>
  <c r="R1591" i="5"/>
  <c r="J1591" i="5"/>
  <c r="E1591" i="5"/>
  <c r="X1591" i="5" s="1"/>
  <c r="I1559" i="5"/>
  <c r="H1559" i="5"/>
  <c r="R1559" i="5"/>
  <c r="J1559" i="5"/>
  <c r="E1559" i="5"/>
  <c r="X1559" i="5" s="1"/>
  <c r="R1348" i="5"/>
  <c r="E1348" i="5"/>
  <c r="X1348" i="5" s="1"/>
  <c r="I1348" i="5"/>
  <c r="H1348" i="5"/>
  <c r="J1348" i="5"/>
  <c r="R1370" i="5"/>
  <c r="I1370" i="5"/>
  <c r="H1370" i="5"/>
  <c r="J1370" i="5"/>
  <c r="E1370" i="5"/>
  <c r="X1370" i="5" s="1"/>
  <c r="J1473" i="5"/>
  <c r="H1473" i="5"/>
  <c r="E1473" i="5"/>
  <c r="X1473" i="5" s="1"/>
  <c r="I1473" i="5"/>
  <c r="R1473" i="5"/>
  <c r="G1461" i="5"/>
  <c r="G1235" i="5"/>
  <c r="G1171" i="5"/>
  <c r="G1386" i="5"/>
  <c r="H1400" i="5"/>
  <c r="E1400" i="5"/>
  <c r="X1400" i="5" s="1"/>
  <c r="R1400" i="5"/>
  <c r="J1400" i="5"/>
  <c r="I1400" i="5"/>
  <c r="G1028" i="5"/>
  <c r="I1327" i="5"/>
  <c r="H1327" i="5"/>
  <c r="R1327" i="5"/>
  <c r="J1327" i="5"/>
  <c r="E1327" i="5"/>
  <c r="X1327" i="5" s="1"/>
  <c r="G1267" i="5"/>
  <c r="G1096" i="5"/>
  <c r="G1064" i="5"/>
  <c r="G1489" i="5"/>
  <c r="G1384" i="5"/>
  <c r="H1072" i="5"/>
  <c r="E1072" i="5"/>
  <c r="X1072" i="5" s="1"/>
  <c r="R1072" i="5"/>
  <c r="I1072" i="5"/>
  <c r="J1072" i="5"/>
  <c r="H1008" i="5"/>
  <c r="E1008" i="5"/>
  <c r="X1008" i="5" s="1"/>
  <c r="R1008" i="5"/>
  <c r="J1008" i="5"/>
  <c r="I1008" i="5"/>
  <c r="H1100" i="5"/>
  <c r="E1100" i="5"/>
  <c r="X1100" i="5" s="1"/>
  <c r="R1100" i="5"/>
  <c r="J1100" i="5"/>
  <c r="I1100" i="5"/>
  <c r="J1017" i="5"/>
  <c r="I1017" i="5"/>
  <c r="H1017" i="5"/>
  <c r="E1017" i="5"/>
  <c r="X1017" i="5" s="1"/>
  <c r="R1017" i="5"/>
  <c r="G956" i="5"/>
  <c r="J1129" i="5"/>
  <c r="I1129" i="5"/>
  <c r="H1129" i="5"/>
  <c r="E1129" i="5"/>
  <c r="X1129" i="5" s="1"/>
  <c r="R1129" i="5"/>
  <c r="J1113" i="5"/>
  <c r="I1113" i="5"/>
  <c r="H1113" i="5"/>
  <c r="E1113" i="5"/>
  <c r="X1113" i="5" s="1"/>
  <c r="R1113" i="5"/>
  <c r="G874" i="5"/>
  <c r="G853" i="5"/>
  <c r="E841" i="5"/>
  <c r="X841" i="5" s="1"/>
  <c r="R841" i="5"/>
  <c r="I841" i="5"/>
  <c r="J841" i="5"/>
  <c r="H841" i="5"/>
  <c r="R579" i="5"/>
  <c r="J579" i="5"/>
  <c r="I579" i="5"/>
  <c r="H579" i="5"/>
  <c r="E579" i="5"/>
  <c r="X579" i="5" s="1"/>
  <c r="R465" i="5"/>
  <c r="J465" i="5"/>
  <c r="I465" i="5"/>
  <c r="H465" i="5"/>
  <c r="E465" i="5"/>
  <c r="X465" i="5" s="1"/>
  <c r="H561" i="5"/>
  <c r="R561" i="5"/>
  <c r="E561" i="5"/>
  <c r="X561" i="5" s="1"/>
  <c r="J561" i="5"/>
  <c r="I561" i="5"/>
  <c r="H549" i="5"/>
  <c r="R549" i="5"/>
  <c r="I549" i="5"/>
  <c r="E549" i="5"/>
  <c r="X549" i="5" s="1"/>
  <c r="J549" i="5"/>
  <c r="R489" i="5"/>
  <c r="J489" i="5"/>
  <c r="I489" i="5"/>
  <c r="H489" i="5"/>
  <c r="E489" i="5"/>
  <c r="X489" i="5" s="1"/>
  <c r="E434" i="5"/>
  <c r="X434" i="5" s="1"/>
  <c r="R434" i="5"/>
  <c r="J434" i="5"/>
  <c r="I434" i="5"/>
  <c r="H434" i="5"/>
  <c r="G434" i="5"/>
  <c r="E426" i="5"/>
  <c r="X426" i="5" s="1"/>
  <c r="R426" i="5"/>
  <c r="J426" i="5"/>
  <c r="I426" i="5"/>
  <c r="H426" i="5"/>
  <c r="G426" i="5"/>
  <c r="R370" i="5"/>
  <c r="I370" i="5"/>
  <c r="H370" i="5"/>
  <c r="J370" i="5"/>
  <c r="E370" i="5"/>
  <c r="X370" i="5" s="1"/>
  <c r="R358" i="5"/>
  <c r="I358" i="5"/>
  <c r="H358" i="5"/>
  <c r="E358" i="5"/>
  <c r="X358" i="5" s="1"/>
  <c r="J358" i="5"/>
  <c r="A15" i="6"/>
  <c r="B33" i="4"/>
  <c r="A20" i="6" s="1"/>
  <c r="E2406" i="5"/>
  <c r="X2406" i="5" s="1"/>
  <c r="H2406" i="5"/>
  <c r="R2406" i="5"/>
  <c r="J2406" i="5"/>
  <c r="I2406" i="5"/>
  <c r="J2440" i="5"/>
  <c r="R2440" i="5"/>
  <c r="I2440" i="5"/>
  <c r="E2440" i="5"/>
  <c r="X2440" i="5" s="1"/>
  <c r="H2440" i="5"/>
  <c r="G2440" i="5"/>
  <c r="H22" i="6"/>
  <c r="K68" i="6" s="1"/>
  <c r="E2485" i="5"/>
  <c r="X2485" i="5" s="1"/>
  <c r="R2485" i="5"/>
  <c r="J2485" i="5"/>
  <c r="I2485" i="5"/>
  <c r="H2485" i="5"/>
  <c r="J2444" i="5"/>
  <c r="I2444" i="5"/>
  <c r="H2444" i="5"/>
  <c r="R2444" i="5"/>
  <c r="E2444" i="5"/>
  <c r="X2444" i="5" s="1"/>
  <c r="G2403" i="5"/>
  <c r="G2387" i="5"/>
  <c r="G2398" i="5"/>
  <c r="J2362" i="5"/>
  <c r="H2362" i="5"/>
  <c r="E2362" i="5"/>
  <c r="X2362" i="5" s="1"/>
  <c r="R2362" i="5"/>
  <c r="I2362" i="5"/>
  <c r="G2362" i="5"/>
  <c r="R2416" i="5"/>
  <c r="J2416" i="5"/>
  <c r="I2416" i="5"/>
  <c r="H2416" i="5"/>
  <c r="E2416" i="5"/>
  <c r="X2416" i="5" s="1"/>
  <c r="R2428" i="5"/>
  <c r="J2428" i="5"/>
  <c r="I2428" i="5"/>
  <c r="H2428" i="5"/>
  <c r="E2428" i="5"/>
  <c r="X2428" i="5" s="1"/>
  <c r="G2339" i="5"/>
  <c r="I2411" i="5"/>
  <c r="H2411" i="5"/>
  <c r="E2411" i="5"/>
  <c r="X2411" i="5" s="1"/>
  <c r="R2411" i="5"/>
  <c r="J2411" i="5"/>
  <c r="J2332" i="5"/>
  <c r="I2332" i="5"/>
  <c r="H2332" i="5"/>
  <c r="R2332" i="5"/>
  <c r="E2332" i="5"/>
  <c r="X2332" i="5" s="1"/>
  <c r="J2336" i="5"/>
  <c r="I2336" i="5"/>
  <c r="H2336" i="5"/>
  <c r="E2336" i="5"/>
  <c r="X2336" i="5" s="1"/>
  <c r="R2336" i="5"/>
  <c r="G2315" i="5"/>
  <c r="G2424" i="5"/>
  <c r="G2344" i="5"/>
  <c r="I2296" i="5"/>
  <c r="H2296" i="5"/>
  <c r="R2296" i="5"/>
  <c r="J2296" i="5"/>
  <c r="E2296" i="5"/>
  <c r="X2296" i="5" s="1"/>
  <c r="H2246" i="5"/>
  <c r="E2246" i="5"/>
  <c r="X2246" i="5" s="1"/>
  <c r="R2246" i="5"/>
  <c r="J2246" i="5"/>
  <c r="I2246" i="5"/>
  <c r="J2208" i="5"/>
  <c r="E2208" i="5"/>
  <c r="X2208" i="5" s="1"/>
  <c r="R2208" i="5"/>
  <c r="I2208" i="5"/>
  <c r="H2208" i="5"/>
  <c r="E2298" i="5"/>
  <c r="X2298" i="5" s="1"/>
  <c r="R2298" i="5"/>
  <c r="I2298" i="5"/>
  <c r="J2298" i="5"/>
  <c r="H2298" i="5"/>
  <c r="G2262" i="5"/>
  <c r="I2304" i="5"/>
  <c r="H2304" i="5"/>
  <c r="R2304" i="5"/>
  <c r="J2304" i="5"/>
  <c r="E2304" i="5"/>
  <c r="X2304" i="5" s="1"/>
  <c r="H2234" i="5"/>
  <c r="E2234" i="5"/>
  <c r="X2234" i="5" s="1"/>
  <c r="R2234" i="5"/>
  <c r="J2234" i="5"/>
  <c r="I2234" i="5"/>
  <c r="G2131" i="5"/>
  <c r="H2242" i="5"/>
  <c r="E2242" i="5"/>
  <c r="X2242" i="5" s="1"/>
  <c r="R2242" i="5"/>
  <c r="J2242" i="5"/>
  <c r="I2242" i="5"/>
  <c r="R2140" i="5"/>
  <c r="J2140" i="5"/>
  <c r="I2140" i="5"/>
  <c r="H2140" i="5"/>
  <c r="E2140" i="5"/>
  <c r="X2140" i="5" s="1"/>
  <c r="J2124" i="5"/>
  <c r="I2124" i="5"/>
  <c r="H2124" i="5"/>
  <c r="E2124" i="5"/>
  <c r="X2124" i="5" s="1"/>
  <c r="R2124" i="5"/>
  <c r="G2124" i="5"/>
  <c r="E2110" i="5"/>
  <c r="X2110" i="5" s="1"/>
  <c r="I2110" i="5"/>
  <c r="H2110" i="5"/>
  <c r="R2110" i="5"/>
  <c r="J2110" i="5"/>
  <c r="E2094" i="5"/>
  <c r="X2094" i="5" s="1"/>
  <c r="I2094" i="5"/>
  <c r="H2094" i="5"/>
  <c r="R2094" i="5"/>
  <c r="J2094" i="5"/>
  <c r="J2235" i="5"/>
  <c r="I2235" i="5"/>
  <c r="H2235" i="5"/>
  <c r="E2235" i="5"/>
  <c r="X2235" i="5" s="1"/>
  <c r="R2235" i="5"/>
  <c r="E2278" i="5"/>
  <c r="X2278" i="5" s="1"/>
  <c r="J2278" i="5"/>
  <c r="I2278" i="5"/>
  <c r="H2278" i="5"/>
  <c r="R2278" i="5"/>
  <c r="G2050" i="5"/>
  <c r="G2103" i="5"/>
  <c r="I2071" i="5"/>
  <c r="H2071" i="5"/>
  <c r="G2071" i="5"/>
  <c r="E2071" i="5"/>
  <c r="X2071" i="5" s="1"/>
  <c r="R2071" i="5"/>
  <c r="J2071" i="5"/>
  <c r="R2052" i="5"/>
  <c r="J2052" i="5"/>
  <c r="H2052" i="5"/>
  <c r="G2052" i="5"/>
  <c r="E2052" i="5"/>
  <c r="X2052" i="5" s="1"/>
  <c r="I2052" i="5"/>
  <c r="G2006" i="5"/>
  <c r="E1864" i="5"/>
  <c r="X1864" i="5" s="1"/>
  <c r="R1864" i="5"/>
  <c r="J1864" i="5"/>
  <c r="H1864" i="5"/>
  <c r="I1864" i="5"/>
  <c r="G1986" i="5"/>
  <c r="R2030" i="5"/>
  <c r="J2030" i="5"/>
  <c r="I2030" i="5"/>
  <c r="H2030" i="5"/>
  <c r="E2030" i="5"/>
  <c r="X2030" i="5" s="1"/>
  <c r="G1954" i="5"/>
  <c r="I1857" i="5"/>
  <c r="H1857" i="5"/>
  <c r="R1857" i="5"/>
  <c r="J1857" i="5"/>
  <c r="E1857" i="5"/>
  <c r="X1857" i="5" s="1"/>
  <c r="R2010" i="5"/>
  <c r="J2010" i="5"/>
  <c r="I2010" i="5"/>
  <c r="H2010" i="5"/>
  <c r="E2010" i="5"/>
  <c r="X2010" i="5" s="1"/>
  <c r="R1990" i="5"/>
  <c r="J1990" i="5"/>
  <c r="I1990" i="5"/>
  <c r="H1990" i="5"/>
  <c r="E1990" i="5"/>
  <c r="X1990" i="5" s="1"/>
  <c r="R1866" i="5"/>
  <c r="J1866" i="5"/>
  <c r="I1866" i="5"/>
  <c r="H1866" i="5"/>
  <c r="E1866" i="5"/>
  <c r="X1866" i="5" s="1"/>
  <c r="R1870" i="5"/>
  <c r="J1870" i="5"/>
  <c r="I1870" i="5"/>
  <c r="H1870" i="5"/>
  <c r="E1870" i="5"/>
  <c r="X1870" i="5" s="1"/>
  <c r="G1817" i="5"/>
  <c r="G1799" i="5"/>
  <c r="R1854" i="5"/>
  <c r="J1854" i="5"/>
  <c r="I1854" i="5"/>
  <c r="H1854" i="5"/>
  <c r="E1854" i="5"/>
  <c r="X1854" i="5" s="1"/>
  <c r="H1795" i="5"/>
  <c r="E1795" i="5"/>
  <c r="X1795" i="5" s="1"/>
  <c r="R1795" i="5"/>
  <c r="J1795" i="5"/>
  <c r="I1795" i="5"/>
  <c r="G1950" i="5"/>
  <c r="E1831" i="5"/>
  <c r="X1831" i="5" s="1"/>
  <c r="R1831" i="5"/>
  <c r="H1831" i="5"/>
  <c r="J1831" i="5"/>
  <c r="I1831" i="5"/>
  <c r="G1938" i="5"/>
  <c r="G1755" i="5"/>
  <c r="R1733" i="5"/>
  <c r="H1733" i="5"/>
  <c r="G1733" i="5"/>
  <c r="E1733" i="5"/>
  <c r="X1733" i="5" s="1"/>
  <c r="J1733" i="5"/>
  <c r="I1733" i="5"/>
  <c r="I1718" i="5"/>
  <c r="H1718" i="5"/>
  <c r="E1718" i="5"/>
  <c r="X1718" i="5" s="1"/>
  <c r="R1718" i="5"/>
  <c r="J1718" i="5"/>
  <c r="I1702" i="5"/>
  <c r="H1702" i="5"/>
  <c r="E1702" i="5"/>
  <c r="X1702" i="5" s="1"/>
  <c r="R1702" i="5"/>
  <c r="J1702" i="5"/>
  <c r="I1686" i="5"/>
  <c r="H1686" i="5"/>
  <c r="E1686" i="5"/>
  <c r="X1686" i="5" s="1"/>
  <c r="J1686" i="5"/>
  <c r="R1686" i="5"/>
  <c r="I1670" i="5"/>
  <c r="H1670" i="5"/>
  <c r="E1670" i="5"/>
  <c r="X1670" i="5" s="1"/>
  <c r="R1670" i="5"/>
  <c r="J1670" i="5"/>
  <c r="I1654" i="5"/>
  <c r="H1654" i="5"/>
  <c r="E1654" i="5"/>
  <c r="X1654" i="5" s="1"/>
  <c r="J1654" i="5"/>
  <c r="R1654" i="5"/>
  <c r="I1638" i="5"/>
  <c r="H1638" i="5"/>
  <c r="E1638" i="5"/>
  <c r="X1638" i="5" s="1"/>
  <c r="R1638" i="5"/>
  <c r="J1638" i="5"/>
  <c r="E1622" i="5"/>
  <c r="X1622" i="5" s="1"/>
  <c r="R1622" i="5"/>
  <c r="J1622" i="5"/>
  <c r="I1622" i="5"/>
  <c r="H1622" i="5"/>
  <c r="E1606" i="5"/>
  <c r="X1606" i="5" s="1"/>
  <c r="R1606" i="5"/>
  <c r="J1606" i="5"/>
  <c r="I1606" i="5"/>
  <c r="H1606" i="5"/>
  <c r="E1590" i="5"/>
  <c r="X1590" i="5" s="1"/>
  <c r="R1590" i="5"/>
  <c r="J1590" i="5"/>
  <c r="I1590" i="5"/>
  <c r="H1590" i="5"/>
  <c r="E1574" i="5"/>
  <c r="X1574" i="5" s="1"/>
  <c r="R1574" i="5"/>
  <c r="J1574" i="5"/>
  <c r="I1574" i="5"/>
  <c r="H1574" i="5"/>
  <c r="E1558" i="5"/>
  <c r="X1558" i="5" s="1"/>
  <c r="R1558" i="5"/>
  <c r="J1558" i="5"/>
  <c r="I1558" i="5"/>
  <c r="H1558" i="5"/>
  <c r="R1931" i="5"/>
  <c r="J1931" i="5"/>
  <c r="I1931" i="5"/>
  <c r="H1931" i="5"/>
  <c r="E1931" i="5"/>
  <c r="X1931" i="5" s="1"/>
  <c r="H1759" i="5"/>
  <c r="E1759" i="5"/>
  <c r="X1759" i="5" s="1"/>
  <c r="R1759" i="5"/>
  <c r="J1759" i="5"/>
  <c r="I1759" i="5"/>
  <c r="E1839" i="5"/>
  <c r="X1839" i="5" s="1"/>
  <c r="R1839" i="5"/>
  <c r="J1839" i="5"/>
  <c r="I1839" i="5"/>
  <c r="H1839" i="5"/>
  <c r="G1739" i="5"/>
  <c r="R1707" i="5"/>
  <c r="J1707" i="5"/>
  <c r="I1707" i="5"/>
  <c r="H1707" i="5"/>
  <c r="E1707" i="5"/>
  <c r="X1707" i="5" s="1"/>
  <c r="R1635" i="5"/>
  <c r="J1635" i="5"/>
  <c r="I1635" i="5"/>
  <c r="H1635" i="5"/>
  <c r="E1635" i="5"/>
  <c r="X1635" i="5" s="1"/>
  <c r="E1835" i="5"/>
  <c r="X1835" i="5" s="1"/>
  <c r="R1835" i="5"/>
  <c r="J1835" i="5"/>
  <c r="I1835" i="5"/>
  <c r="H1835" i="5"/>
  <c r="R1723" i="5"/>
  <c r="J1723" i="5"/>
  <c r="I1723" i="5"/>
  <c r="H1723" i="5"/>
  <c r="E1723" i="5"/>
  <c r="X1723" i="5" s="1"/>
  <c r="E1832" i="5"/>
  <c r="X1832" i="5" s="1"/>
  <c r="R1832" i="5"/>
  <c r="J1832" i="5"/>
  <c r="I1832" i="5"/>
  <c r="H1832" i="5"/>
  <c r="G1651" i="5"/>
  <c r="I1547" i="5"/>
  <c r="H1547" i="5"/>
  <c r="R1547" i="5"/>
  <c r="J1547" i="5"/>
  <c r="G1547" i="5"/>
  <c r="E1547" i="5"/>
  <c r="X1547" i="5" s="1"/>
  <c r="G1409" i="5"/>
  <c r="I1810" i="5"/>
  <c r="R1810" i="5"/>
  <c r="J1810" i="5"/>
  <c r="H1810" i="5"/>
  <c r="E1810" i="5"/>
  <c r="X1810" i="5" s="1"/>
  <c r="J1429" i="5"/>
  <c r="I1429" i="5"/>
  <c r="H1429" i="5"/>
  <c r="R1429" i="5"/>
  <c r="E1429" i="5"/>
  <c r="X1429" i="5" s="1"/>
  <c r="G1421" i="5"/>
  <c r="G1405" i="5"/>
  <c r="I1619" i="5"/>
  <c r="H1619" i="5"/>
  <c r="R1619" i="5"/>
  <c r="J1619" i="5"/>
  <c r="E1619" i="5"/>
  <c r="X1619" i="5" s="1"/>
  <c r="G1599" i="5"/>
  <c r="I1587" i="5"/>
  <c r="H1587" i="5"/>
  <c r="R1587" i="5"/>
  <c r="J1587" i="5"/>
  <c r="E1587" i="5"/>
  <c r="X1587" i="5" s="1"/>
  <c r="G1567" i="5"/>
  <c r="I1555" i="5"/>
  <c r="H1555" i="5"/>
  <c r="R1555" i="5"/>
  <c r="J1555" i="5"/>
  <c r="E1555" i="5"/>
  <c r="X1555" i="5" s="1"/>
  <c r="G1719" i="5"/>
  <c r="R1533" i="5"/>
  <c r="J1533" i="5"/>
  <c r="H1533" i="5"/>
  <c r="I1533" i="5"/>
  <c r="E1533" i="5"/>
  <c r="X1533" i="5" s="1"/>
  <c r="H1440" i="5"/>
  <c r="E1440" i="5"/>
  <c r="X1440" i="5" s="1"/>
  <c r="I1440" i="5"/>
  <c r="J1440" i="5"/>
  <c r="R1440" i="5"/>
  <c r="G1374" i="5"/>
  <c r="R1505" i="5"/>
  <c r="J1505" i="5"/>
  <c r="H1505" i="5"/>
  <c r="E1505" i="5"/>
  <c r="X1505" i="5" s="1"/>
  <c r="I1505" i="5"/>
  <c r="I1343" i="5"/>
  <c r="E1343" i="5"/>
  <c r="X1343" i="5" s="1"/>
  <c r="G1343" i="5"/>
  <c r="R1343" i="5"/>
  <c r="J1343" i="5"/>
  <c r="H1343" i="5"/>
  <c r="G1544" i="5"/>
  <c r="G1243" i="5"/>
  <c r="G1211" i="5"/>
  <c r="G1179" i="5"/>
  <c r="G1521" i="5"/>
  <c r="H1223" i="5"/>
  <c r="E1223" i="5"/>
  <c r="X1223" i="5" s="1"/>
  <c r="J1223" i="5"/>
  <c r="R1223" i="5"/>
  <c r="I1223" i="5"/>
  <c r="R1616" i="5"/>
  <c r="J1616" i="5"/>
  <c r="I1616" i="5"/>
  <c r="H1616" i="5"/>
  <c r="E1616" i="5"/>
  <c r="X1616" i="5" s="1"/>
  <c r="H1247" i="5"/>
  <c r="I1247" i="5"/>
  <c r="E1247" i="5"/>
  <c r="X1247" i="5" s="1"/>
  <c r="R1247" i="5"/>
  <c r="J1247" i="5"/>
  <c r="G1215" i="5"/>
  <c r="H1460" i="5"/>
  <c r="E1460" i="5"/>
  <c r="X1460" i="5" s="1"/>
  <c r="J1460" i="5"/>
  <c r="I1460" i="5"/>
  <c r="R1460" i="5"/>
  <c r="G1378" i="5"/>
  <c r="E1750" i="5"/>
  <c r="X1750" i="5" s="1"/>
  <c r="R1750" i="5"/>
  <c r="I1750" i="5"/>
  <c r="J1750" i="5"/>
  <c r="H1750" i="5"/>
  <c r="H1251" i="5"/>
  <c r="R1251" i="5"/>
  <c r="J1251" i="5"/>
  <c r="I1251" i="5"/>
  <c r="E1251" i="5"/>
  <c r="X1251" i="5" s="1"/>
  <c r="R1568" i="5"/>
  <c r="J1568" i="5"/>
  <c r="I1568" i="5"/>
  <c r="H1568" i="5"/>
  <c r="E1568" i="5"/>
  <c r="X1568" i="5" s="1"/>
  <c r="G1124" i="5"/>
  <c r="H1060" i="5"/>
  <c r="E1060" i="5"/>
  <c r="X1060" i="5" s="1"/>
  <c r="R1060" i="5"/>
  <c r="I1060" i="5"/>
  <c r="J1060" i="5"/>
  <c r="G1319" i="5"/>
  <c r="I1315" i="5"/>
  <c r="H1315" i="5"/>
  <c r="R1315" i="5"/>
  <c r="J1315" i="5"/>
  <c r="E1315" i="5"/>
  <c r="X1315" i="5" s="1"/>
  <c r="G1287" i="5"/>
  <c r="I1283" i="5"/>
  <c r="H1283" i="5"/>
  <c r="R1283" i="5"/>
  <c r="J1283" i="5"/>
  <c r="E1283" i="5"/>
  <c r="X1283" i="5" s="1"/>
  <c r="G1255" i="5"/>
  <c r="G1647" i="5"/>
  <c r="I1484" i="5"/>
  <c r="H1484" i="5"/>
  <c r="E1484" i="5"/>
  <c r="X1484" i="5" s="1"/>
  <c r="J1484" i="5"/>
  <c r="R1484" i="5"/>
  <c r="G1088" i="5"/>
  <c r="G1024" i="5"/>
  <c r="G1084" i="5"/>
  <c r="J1180" i="5"/>
  <c r="I1180" i="5"/>
  <c r="R1180" i="5"/>
  <c r="H1180" i="5"/>
  <c r="E1180" i="5"/>
  <c r="X1180" i="5" s="1"/>
  <c r="H996" i="5"/>
  <c r="E996" i="5"/>
  <c r="X996" i="5" s="1"/>
  <c r="R996" i="5"/>
  <c r="J996" i="5"/>
  <c r="I996" i="5"/>
  <c r="G1266" i="5"/>
  <c r="E952" i="5"/>
  <c r="X952" i="5" s="1"/>
  <c r="R952" i="5"/>
  <c r="J952" i="5"/>
  <c r="I952" i="5"/>
  <c r="H952" i="5"/>
  <c r="E976" i="5"/>
  <c r="X976" i="5" s="1"/>
  <c r="R976" i="5"/>
  <c r="J976" i="5"/>
  <c r="I976" i="5"/>
  <c r="H976" i="5"/>
  <c r="G968" i="5"/>
  <c r="H1020" i="5"/>
  <c r="E1020" i="5"/>
  <c r="X1020" i="5" s="1"/>
  <c r="R1020" i="5"/>
  <c r="J1020" i="5"/>
  <c r="I1020" i="5"/>
  <c r="G989" i="5"/>
  <c r="G1065" i="5"/>
  <c r="E928" i="5"/>
  <c r="X928" i="5" s="1"/>
  <c r="R928" i="5"/>
  <c r="J928" i="5"/>
  <c r="I928" i="5"/>
  <c r="H928" i="5"/>
  <c r="E892" i="5"/>
  <c r="X892" i="5" s="1"/>
  <c r="R892" i="5"/>
  <c r="I892" i="5"/>
  <c r="H892" i="5"/>
  <c r="J892" i="5"/>
  <c r="G866" i="5"/>
  <c r="R847" i="5"/>
  <c r="J847" i="5"/>
  <c r="I847" i="5"/>
  <c r="E847" i="5"/>
  <c r="X847" i="5" s="1"/>
  <c r="H847" i="5"/>
  <c r="R839" i="5"/>
  <c r="J839" i="5"/>
  <c r="I839" i="5"/>
  <c r="E839" i="5"/>
  <c r="X839" i="5" s="1"/>
  <c r="H839" i="5"/>
  <c r="G980" i="5"/>
  <c r="E845" i="5"/>
  <c r="X845" i="5" s="1"/>
  <c r="R845" i="5"/>
  <c r="I845" i="5"/>
  <c r="J845" i="5"/>
  <c r="H845" i="5"/>
  <c r="R970" i="5"/>
  <c r="J970" i="5"/>
  <c r="I970" i="5"/>
  <c r="E970" i="5"/>
  <c r="X970" i="5" s="1"/>
  <c r="H970" i="5"/>
  <c r="J811" i="5"/>
  <c r="R811" i="5"/>
  <c r="I811" i="5"/>
  <c r="H811" i="5"/>
  <c r="E811" i="5"/>
  <c r="X811" i="5" s="1"/>
  <c r="R918" i="5"/>
  <c r="I918" i="5"/>
  <c r="J918" i="5"/>
  <c r="H918" i="5"/>
  <c r="E918" i="5"/>
  <c r="X918" i="5" s="1"/>
  <c r="J1097" i="5"/>
  <c r="I1097" i="5"/>
  <c r="H1097" i="5"/>
  <c r="E1097" i="5"/>
  <c r="X1097" i="5" s="1"/>
  <c r="R1097" i="5"/>
  <c r="E833" i="5"/>
  <c r="X833" i="5" s="1"/>
  <c r="R833" i="5"/>
  <c r="I833" i="5"/>
  <c r="J833" i="5"/>
  <c r="H833" i="5"/>
  <c r="G657" i="5"/>
  <c r="G645" i="5"/>
  <c r="I673" i="5"/>
  <c r="H673" i="5"/>
  <c r="E673" i="5"/>
  <c r="X673" i="5" s="1"/>
  <c r="R673" i="5"/>
  <c r="J673" i="5"/>
  <c r="I641" i="5"/>
  <c r="H641" i="5"/>
  <c r="E641" i="5"/>
  <c r="X641" i="5" s="1"/>
  <c r="R641" i="5"/>
  <c r="J641" i="5"/>
  <c r="I609" i="5"/>
  <c r="H609" i="5"/>
  <c r="E609" i="5"/>
  <c r="X609" i="5" s="1"/>
  <c r="R609" i="5"/>
  <c r="J609" i="5"/>
  <c r="G667" i="5"/>
  <c r="G579" i="5"/>
  <c r="E671" i="5"/>
  <c r="X671" i="5" s="1"/>
  <c r="R671" i="5"/>
  <c r="J671" i="5"/>
  <c r="I671" i="5"/>
  <c r="H671" i="5"/>
  <c r="G671" i="5"/>
  <c r="E663" i="5"/>
  <c r="X663" i="5" s="1"/>
  <c r="R663" i="5"/>
  <c r="J663" i="5"/>
  <c r="I663" i="5"/>
  <c r="H663" i="5"/>
  <c r="E655" i="5"/>
  <c r="X655" i="5" s="1"/>
  <c r="R655" i="5"/>
  <c r="J655" i="5"/>
  <c r="I655" i="5"/>
  <c r="H655" i="5"/>
  <c r="E647" i="5"/>
  <c r="X647" i="5" s="1"/>
  <c r="R647" i="5"/>
  <c r="J647" i="5"/>
  <c r="I647" i="5"/>
  <c r="H647" i="5"/>
  <c r="E639" i="5"/>
  <c r="X639" i="5" s="1"/>
  <c r="R639" i="5"/>
  <c r="J639" i="5"/>
  <c r="I639" i="5"/>
  <c r="H639" i="5"/>
  <c r="E631" i="5"/>
  <c r="X631" i="5" s="1"/>
  <c r="R631" i="5"/>
  <c r="J631" i="5"/>
  <c r="I631" i="5"/>
  <c r="H631" i="5"/>
  <c r="E623" i="5"/>
  <c r="X623" i="5" s="1"/>
  <c r="R623" i="5"/>
  <c r="J623" i="5"/>
  <c r="I623" i="5"/>
  <c r="H623" i="5"/>
  <c r="E615" i="5"/>
  <c r="X615" i="5" s="1"/>
  <c r="R615" i="5"/>
  <c r="J615" i="5"/>
  <c r="I615" i="5"/>
  <c r="H615" i="5"/>
  <c r="E607" i="5"/>
  <c r="X607" i="5" s="1"/>
  <c r="R607" i="5"/>
  <c r="J607" i="5"/>
  <c r="I607" i="5"/>
  <c r="H607" i="5"/>
  <c r="E599" i="5"/>
  <c r="X599" i="5" s="1"/>
  <c r="R599" i="5"/>
  <c r="J599" i="5"/>
  <c r="I599" i="5"/>
  <c r="H599" i="5"/>
  <c r="G545" i="5"/>
  <c r="R513" i="5"/>
  <c r="J513" i="5"/>
  <c r="I513" i="5"/>
  <c r="H513" i="5"/>
  <c r="E513" i="5"/>
  <c r="X513" i="5" s="1"/>
  <c r="G473" i="5"/>
  <c r="G517" i="5"/>
  <c r="J554" i="5"/>
  <c r="I554" i="5"/>
  <c r="H554" i="5"/>
  <c r="E554" i="5"/>
  <c r="X554" i="5" s="1"/>
  <c r="R554" i="5"/>
  <c r="H581" i="5"/>
  <c r="R581" i="5"/>
  <c r="J581" i="5"/>
  <c r="I581" i="5"/>
  <c r="E581" i="5"/>
  <c r="X581" i="5" s="1"/>
  <c r="R505" i="5"/>
  <c r="J505" i="5"/>
  <c r="I505" i="5"/>
  <c r="H505" i="5"/>
  <c r="E505" i="5"/>
  <c r="X505" i="5" s="1"/>
  <c r="G525" i="5"/>
  <c r="G477" i="5"/>
  <c r="I597" i="5"/>
  <c r="H597" i="5"/>
  <c r="R597" i="5"/>
  <c r="J597" i="5"/>
  <c r="E597" i="5"/>
  <c r="X597" i="5" s="1"/>
  <c r="G585" i="5"/>
  <c r="G518" i="5"/>
  <c r="G390" i="5"/>
  <c r="R354" i="5"/>
  <c r="I354" i="5"/>
  <c r="H354" i="5"/>
  <c r="E354" i="5"/>
  <c r="X354" i="5" s="1"/>
  <c r="J354" i="5"/>
  <c r="G288" i="5"/>
  <c r="G256" i="5"/>
  <c r="G224" i="5"/>
  <c r="E316" i="5"/>
  <c r="X316" i="5" s="1"/>
  <c r="J316" i="5"/>
  <c r="R316" i="5"/>
  <c r="H316" i="5"/>
  <c r="G316" i="5"/>
  <c r="I316" i="5"/>
  <c r="G196" i="5"/>
  <c r="G208" i="5"/>
  <c r="J172" i="5"/>
  <c r="H172" i="5"/>
  <c r="I172" i="5"/>
  <c r="E172" i="5"/>
  <c r="X172" i="5" s="1"/>
  <c r="R172" i="5"/>
  <c r="J160" i="5"/>
  <c r="H160" i="5"/>
  <c r="R160" i="5"/>
  <c r="I160" i="5"/>
  <c r="E160" i="5"/>
  <c r="X160" i="5" s="1"/>
  <c r="J180" i="5"/>
  <c r="H180" i="5"/>
  <c r="R180" i="5"/>
  <c r="I180" i="5"/>
  <c r="E180" i="5"/>
  <c r="X180" i="5" s="1"/>
  <c r="J200" i="5"/>
  <c r="H200" i="5"/>
  <c r="R200" i="5"/>
  <c r="I200" i="5"/>
  <c r="E200" i="5"/>
  <c r="X200" i="5" s="1"/>
  <c r="J156" i="5"/>
  <c r="H156" i="5"/>
  <c r="R156" i="5"/>
  <c r="I156" i="5"/>
  <c r="E156" i="5"/>
  <c r="X156" i="5" s="1"/>
  <c r="G144" i="5"/>
  <c r="E308" i="5"/>
  <c r="X308" i="5" s="1"/>
  <c r="J308" i="5"/>
  <c r="R308" i="5"/>
  <c r="H308" i="5"/>
  <c r="G308" i="5"/>
  <c r="I308" i="5"/>
  <c r="J100" i="5"/>
  <c r="H100" i="5"/>
  <c r="E100" i="5"/>
  <c r="R100" i="5"/>
  <c r="I100" i="5"/>
  <c r="G100" i="5"/>
  <c r="E312" i="5"/>
  <c r="X312" i="5" s="1"/>
  <c r="J312" i="5"/>
  <c r="R312" i="5"/>
  <c r="I312" i="5"/>
  <c r="H312" i="5"/>
  <c r="J188" i="5"/>
  <c r="H188" i="5"/>
  <c r="R188" i="5"/>
  <c r="I188" i="5"/>
  <c r="E188" i="5"/>
  <c r="X188" i="5" s="1"/>
  <c r="C16" i="6"/>
  <c r="K67" i="6"/>
  <c r="D16" i="6"/>
  <c r="R2432" i="5"/>
  <c r="J2432" i="5"/>
  <c r="I2432" i="5"/>
  <c r="H2432" i="5"/>
  <c r="E2432" i="5"/>
  <c r="X2432" i="5" s="1"/>
  <c r="I2423" i="5"/>
  <c r="H2423" i="5"/>
  <c r="E2423" i="5"/>
  <c r="X2423" i="5" s="1"/>
  <c r="R2423" i="5"/>
  <c r="J2423" i="5"/>
  <c r="G2419" i="5"/>
  <c r="G2327" i="5"/>
  <c r="G2292" i="5"/>
  <c r="J2216" i="5"/>
  <c r="E2216" i="5"/>
  <c r="X2216" i="5" s="1"/>
  <c r="R2216" i="5"/>
  <c r="I2216" i="5"/>
  <c r="H2216" i="5"/>
  <c r="G2259" i="5"/>
  <c r="G2123" i="5"/>
  <c r="I2159" i="5"/>
  <c r="H2159" i="5"/>
  <c r="J2159" i="5"/>
  <c r="E2159" i="5"/>
  <c r="X2159" i="5" s="1"/>
  <c r="R2159" i="5"/>
  <c r="I2143" i="5"/>
  <c r="H2143" i="5"/>
  <c r="R2143" i="5"/>
  <c r="J2143" i="5"/>
  <c r="E2143" i="5"/>
  <c r="X2143" i="5" s="1"/>
  <c r="E1955" i="5"/>
  <c r="X1955" i="5" s="1"/>
  <c r="R1955" i="5"/>
  <c r="J1955" i="5"/>
  <c r="I1955" i="5"/>
  <c r="H1955" i="5"/>
  <c r="G1942" i="5"/>
  <c r="G2022" i="5"/>
  <c r="G1958" i="5"/>
  <c r="R1951" i="5"/>
  <c r="J1951" i="5"/>
  <c r="I1951" i="5"/>
  <c r="H1951" i="5"/>
  <c r="E1951" i="5"/>
  <c r="X1951" i="5" s="1"/>
  <c r="E1809" i="5"/>
  <c r="X1809" i="5" s="1"/>
  <c r="R1809" i="5"/>
  <c r="J1809" i="5"/>
  <c r="I1809" i="5"/>
  <c r="H1809" i="5"/>
  <c r="H1807" i="5"/>
  <c r="E1807" i="5"/>
  <c r="X1807" i="5" s="1"/>
  <c r="R1807" i="5"/>
  <c r="J1807" i="5"/>
  <c r="I1807" i="5"/>
  <c r="G1804" i="5"/>
  <c r="G1792" i="5"/>
  <c r="G1772" i="5"/>
  <c r="I1736" i="5"/>
  <c r="R1736" i="5"/>
  <c r="J1736" i="5"/>
  <c r="H1736" i="5"/>
  <c r="E1736" i="5"/>
  <c r="X1736" i="5" s="1"/>
  <c r="R1715" i="5"/>
  <c r="J1715" i="5"/>
  <c r="I1715" i="5"/>
  <c r="H1715" i="5"/>
  <c r="E1715" i="5"/>
  <c r="X1715" i="5" s="1"/>
  <c r="G1679" i="5"/>
  <c r="H2455" i="5"/>
  <c r="I2455" i="5"/>
  <c r="E2455" i="5"/>
  <c r="X2455" i="5" s="1"/>
  <c r="R2455" i="5"/>
  <c r="J2455" i="5"/>
  <c r="I1623" i="5"/>
  <c r="H1623" i="5"/>
  <c r="R1623" i="5"/>
  <c r="J1623" i="5"/>
  <c r="E1623" i="5"/>
  <c r="X1623" i="5" s="1"/>
  <c r="G1571" i="5"/>
  <c r="I1516" i="5"/>
  <c r="H1516" i="5"/>
  <c r="E1516" i="5"/>
  <c r="X1516" i="5" s="1"/>
  <c r="J1516" i="5"/>
  <c r="R1516" i="5"/>
  <c r="R1390" i="5"/>
  <c r="E1390" i="5"/>
  <c r="X1390" i="5" s="1"/>
  <c r="J1390" i="5"/>
  <c r="I1390" i="5"/>
  <c r="H1390" i="5"/>
  <c r="H1404" i="5"/>
  <c r="E1404" i="5"/>
  <c r="X1404" i="5" s="1"/>
  <c r="R1404" i="5"/>
  <c r="J1404" i="5"/>
  <c r="I1404" i="5"/>
  <c r="G1203" i="5"/>
  <c r="R1354" i="5"/>
  <c r="I1354" i="5"/>
  <c r="H1354" i="5"/>
  <c r="E1354" i="5"/>
  <c r="X1354" i="5" s="1"/>
  <c r="J1354" i="5"/>
  <c r="H1183" i="5"/>
  <c r="I1183" i="5"/>
  <c r="E1183" i="5"/>
  <c r="X1183" i="5" s="1"/>
  <c r="R1183" i="5"/>
  <c r="J1183" i="5"/>
  <c r="G1501" i="5"/>
  <c r="G1376" i="5"/>
  <c r="G1299" i="5"/>
  <c r="I1263" i="5"/>
  <c r="H1263" i="5"/>
  <c r="R1263" i="5"/>
  <c r="J1263" i="5"/>
  <c r="E1263" i="5"/>
  <c r="X1263" i="5" s="1"/>
  <c r="G1128" i="5"/>
  <c r="G1080" i="5"/>
  <c r="G1032" i="5"/>
  <c r="E1254" i="5"/>
  <c r="X1254" i="5" s="1"/>
  <c r="R1254" i="5"/>
  <c r="J1254" i="5"/>
  <c r="I1254" i="5"/>
  <c r="H1254" i="5"/>
  <c r="H1036" i="5"/>
  <c r="E1036" i="5"/>
  <c r="X1036" i="5" s="1"/>
  <c r="R1036" i="5"/>
  <c r="J1036" i="5"/>
  <c r="I1036" i="5"/>
  <c r="H1167" i="5"/>
  <c r="R1167" i="5"/>
  <c r="J1167" i="5"/>
  <c r="I1167" i="5"/>
  <c r="E1167" i="5"/>
  <c r="X1167" i="5" s="1"/>
  <c r="E923" i="5"/>
  <c r="X923" i="5" s="1"/>
  <c r="R923" i="5"/>
  <c r="I923" i="5"/>
  <c r="J923" i="5"/>
  <c r="H923" i="5"/>
  <c r="G837" i="5"/>
  <c r="R854" i="5"/>
  <c r="I854" i="5"/>
  <c r="J854" i="5"/>
  <c r="H854" i="5"/>
  <c r="E854" i="5"/>
  <c r="X854" i="5" s="1"/>
  <c r="I613" i="5"/>
  <c r="H613" i="5"/>
  <c r="E613" i="5"/>
  <c r="X613" i="5" s="1"/>
  <c r="R613" i="5"/>
  <c r="J613" i="5"/>
  <c r="G565" i="5"/>
  <c r="R497" i="5"/>
  <c r="J497" i="5"/>
  <c r="I497" i="5"/>
  <c r="H497" i="5"/>
  <c r="E497" i="5"/>
  <c r="X497" i="5" s="1"/>
  <c r="E458" i="5"/>
  <c r="X458" i="5" s="1"/>
  <c r="R458" i="5"/>
  <c r="J458" i="5"/>
  <c r="I458" i="5"/>
  <c r="H458" i="5"/>
  <c r="G458" i="5"/>
  <c r="E450" i="5"/>
  <c r="X450" i="5" s="1"/>
  <c r="R450" i="5"/>
  <c r="J450" i="5"/>
  <c r="I450" i="5"/>
  <c r="H450" i="5"/>
  <c r="G450" i="5"/>
  <c r="E418" i="5"/>
  <c r="X418" i="5" s="1"/>
  <c r="R418" i="5"/>
  <c r="J418" i="5"/>
  <c r="I418" i="5"/>
  <c r="H418" i="5"/>
  <c r="G418" i="5"/>
  <c r="R406" i="5"/>
  <c r="J406" i="5"/>
  <c r="I406" i="5"/>
  <c r="H406" i="5"/>
  <c r="E406" i="5"/>
  <c r="X406" i="5" s="1"/>
  <c r="J148" i="5"/>
  <c r="H148" i="5"/>
  <c r="R148" i="5"/>
  <c r="I148" i="5"/>
  <c r="E148" i="5"/>
  <c r="X148" i="5" s="1"/>
  <c r="A26" i="6"/>
  <c r="B70" i="4"/>
  <c r="A51" i="6" s="1"/>
  <c r="B52" i="4"/>
  <c r="A36" i="6" s="1"/>
  <c r="B58" i="4"/>
  <c r="A41" i="6" s="1"/>
  <c r="B64" i="4"/>
  <c r="A46" i="6" s="1"/>
  <c r="A14" i="6"/>
  <c r="B32" i="4"/>
  <c r="A19" i="6" s="1"/>
  <c r="D15" i="6"/>
  <c r="C15" i="6"/>
  <c r="K66" i="6"/>
  <c r="H2471" i="5"/>
  <c r="I2471" i="5"/>
  <c r="E2471" i="5"/>
  <c r="X2471" i="5" s="1"/>
  <c r="R2471" i="5"/>
  <c r="J2471" i="5"/>
  <c r="H2486" i="5"/>
  <c r="I2486" i="5"/>
  <c r="R2486" i="5"/>
  <c r="J2486" i="5"/>
  <c r="E2486" i="5"/>
  <c r="X2486" i="5" s="1"/>
  <c r="E2402" i="5"/>
  <c r="X2402" i="5" s="1"/>
  <c r="I2402" i="5"/>
  <c r="H2402" i="5"/>
  <c r="R2402" i="5"/>
  <c r="J2402" i="5"/>
  <c r="H2478" i="5"/>
  <c r="I2478" i="5"/>
  <c r="R2478" i="5"/>
  <c r="J2478" i="5"/>
  <c r="E2478" i="5"/>
  <c r="X2478" i="5" s="1"/>
  <c r="G2467" i="5"/>
  <c r="H2490" i="5"/>
  <c r="I2490" i="5"/>
  <c r="E2490" i="5"/>
  <c r="X2490" i="5" s="1"/>
  <c r="R2490" i="5"/>
  <c r="J2490" i="5"/>
  <c r="H2343" i="5"/>
  <c r="E2343" i="5"/>
  <c r="X2343" i="5" s="1"/>
  <c r="R2343" i="5"/>
  <c r="J2343" i="5"/>
  <c r="I2343" i="5"/>
  <c r="H2335" i="5"/>
  <c r="E2335" i="5"/>
  <c r="X2335" i="5" s="1"/>
  <c r="R2335" i="5"/>
  <c r="I2335" i="5"/>
  <c r="J2335" i="5"/>
  <c r="J2328" i="5"/>
  <c r="I2328" i="5"/>
  <c r="H2328" i="5"/>
  <c r="E2328" i="5"/>
  <c r="X2328" i="5" s="1"/>
  <c r="R2328" i="5"/>
  <c r="I2283" i="5"/>
  <c r="R2283" i="5"/>
  <c r="J2283" i="5"/>
  <c r="H2283" i="5"/>
  <c r="E2283" i="5"/>
  <c r="X2283" i="5" s="1"/>
  <c r="H2250" i="5"/>
  <c r="E2250" i="5"/>
  <c r="X2250" i="5" s="1"/>
  <c r="R2250" i="5"/>
  <c r="I2250" i="5"/>
  <c r="J2250" i="5"/>
  <c r="I2167" i="5"/>
  <c r="H2167" i="5"/>
  <c r="R2167" i="5"/>
  <c r="J2167" i="5"/>
  <c r="E2167" i="5"/>
  <c r="X2167" i="5" s="1"/>
  <c r="G2276" i="5"/>
  <c r="E2058" i="5"/>
  <c r="X2058" i="5" s="1"/>
  <c r="R2058" i="5"/>
  <c r="J2058" i="5"/>
  <c r="I2058" i="5"/>
  <c r="H2058" i="5"/>
  <c r="H2211" i="5"/>
  <c r="E2211" i="5"/>
  <c r="X2211" i="5" s="1"/>
  <c r="R2211" i="5"/>
  <c r="J2211" i="5"/>
  <c r="I2211" i="5"/>
  <c r="J2120" i="5"/>
  <c r="I2120" i="5"/>
  <c r="H2120" i="5"/>
  <c r="R2120" i="5"/>
  <c r="E2120" i="5"/>
  <c r="X2120" i="5" s="1"/>
  <c r="I2095" i="5"/>
  <c r="H2095" i="5"/>
  <c r="R2095" i="5"/>
  <c r="J2095" i="5"/>
  <c r="E2095" i="5"/>
  <c r="X2095" i="5" s="1"/>
  <c r="I2175" i="5"/>
  <c r="H2175" i="5"/>
  <c r="R2175" i="5"/>
  <c r="J2175" i="5"/>
  <c r="E2175" i="5"/>
  <c r="X2175" i="5" s="1"/>
  <c r="I1946" i="5"/>
  <c r="H1946" i="5"/>
  <c r="E1946" i="5"/>
  <c r="X1946" i="5" s="1"/>
  <c r="R1946" i="5"/>
  <c r="J1946" i="5"/>
  <c r="E1860" i="5"/>
  <c r="X1860" i="5" s="1"/>
  <c r="R1860" i="5"/>
  <c r="J1860" i="5"/>
  <c r="I1860" i="5"/>
  <c r="H1860" i="5"/>
  <c r="I1853" i="5"/>
  <c r="H1853" i="5"/>
  <c r="R1853" i="5"/>
  <c r="J1853" i="5"/>
  <c r="E1853" i="5"/>
  <c r="X1853" i="5" s="1"/>
  <c r="I1930" i="5"/>
  <c r="H1930" i="5"/>
  <c r="R1930" i="5"/>
  <c r="J1930" i="5"/>
  <c r="E1930" i="5"/>
  <c r="X1930" i="5" s="1"/>
  <c r="I1918" i="5"/>
  <c r="H1918" i="5"/>
  <c r="R1918" i="5"/>
  <c r="J1918" i="5"/>
  <c r="E1918" i="5"/>
  <c r="X1918" i="5" s="1"/>
  <c r="R1834" i="5"/>
  <c r="I1834" i="5"/>
  <c r="E1834" i="5"/>
  <c r="X1834" i="5" s="1"/>
  <c r="J1834" i="5"/>
  <c r="H1834" i="5"/>
  <c r="G1834" i="5"/>
  <c r="H1791" i="5"/>
  <c r="E1791" i="5"/>
  <c r="X1791" i="5" s="1"/>
  <c r="R1791" i="5"/>
  <c r="J1791" i="5"/>
  <c r="I1791" i="5"/>
  <c r="I1814" i="5"/>
  <c r="H1814" i="5"/>
  <c r="E1814" i="5"/>
  <c r="X1814" i="5" s="1"/>
  <c r="J1814" i="5"/>
  <c r="R1814" i="5"/>
  <c r="R1982" i="5"/>
  <c r="J1982" i="5"/>
  <c r="I1982" i="5"/>
  <c r="H1982" i="5"/>
  <c r="E1982" i="5"/>
  <c r="X1982" i="5" s="1"/>
  <c r="R2002" i="5"/>
  <c r="J2002" i="5"/>
  <c r="I2002" i="5"/>
  <c r="H2002" i="5"/>
  <c r="E2002" i="5"/>
  <c r="X2002" i="5" s="1"/>
  <c r="E1746" i="5"/>
  <c r="X1746" i="5" s="1"/>
  <c r="I1746" i="5"/>
  <c r="R1746" i="5"/>
  <c r="J1746" i="5"/>
  <c r="H1746" i="5"/>
  <c r="G1746" i="5"/>
  <c r="R2014" i="5"/>
  <c r="J2014" i="5"/>
  <c r="I2014" i="5"/>
  <c r="H2014" i="5"/>
  <c r="E2014" i="5"/>
  <c r="X2014" i="5" s="1"/>
  <c r="R1639" i="5"/>
  <c r="J1639" i="5"/>
  <c r="I1639" i="5"/>
  <c r="H1639" i="5"/>
  <c r="E1639" i="5"/>
  <c r="X1639" i="5" s="1"/>
  <c r="R1858" i="5"/>
  <c r="J1858" i="5"/>
  <c r="I1858" i="5"/>
  <c r="H1858" i="5"/>
  <c r="E1858" i="5"/>
  <c r="X1858" i="5" s="1"/>
  <c r="R1731" i="5"/>
  <c r="J1731" i="5"/>
  <c r="I1731" i="5"/>
  <c r="H1731" i="5"/>
  <c r="E1731" i="5"/>
  <c r="X1731" i="5" s="1"/>
  <c r="J1417" i="5"/>
  <c r="I1417" i="5"/>
  <c r="R1417" i="5"/>
  <c r="H1417" i="5"/>
  <c r="E1417" i="5"/>
  <c r="X1417" i="5" s="1"/>
  <c r="E1734" i="5"/>
  <c r="X1734" i="5" s="1"/>
  <c r="R1734" i="5"/>
  <c r="J1734" i="5"/>
  <c r="I1734" i="5"/>
  <c r="H1734" i="5"/>
  <c r="J1437" i="5"/>
  <c r="I1437" i="5"/>
  <c r="H1437" i="5"/>
  <c r="E1437" i="5"/>
  <c r="X1437" i="5" s="1"/>
  <c r="R1437" i="5"/>
  <c r="I1607" i="5"/>
  <c r="H1607" i="5"/>
  <c r="R1607" i="5"/>
  <c r="J1607" i="5"/>
  <c r="E1607" i="5"/>
  <c r="X1607" i="5" s="1"/>
  <c r="I1575" i="5"/>
  <c r="H1575" i="5"/>
  <c r="R1575" i="5"/>
  <c r="J1575" i="5"/>
  <c r="E1575" i="5"/>
  <c r="X1575" i="5" s="1"/>
  <c r="R1358" i="5"/>
  <c r="E1358" i="5"/>
  <c r="X1358" i="5" s="1"/>
  <c r="J1358" i="5"/>
  <c r="H1358" i="5"/>
  <c r="I1358" i="5"/>
  <c r="R1340" i="5"/>
  <c r="E1340" i="5"/>
  <c r="X1340" i="5" s="1"/>
  <c r="H1340" i="5"/>
  <c r="J1340" i="5"/>
  <c r="I1340" i="5"/>
  <c r="I1500" i="5"/>
  <c r="H1500" i="5"/>
  <c r="E1500" i="5"/>
  <c r="X1500" i="5" s="1"/>
  <c r="J1500" i="5"/>
  <c r="R1500" i="5"/>
  <c r="R1362" i="5"/>
  <c r="I1362" i="5"/>
  <c r="H1362" i="5"/>
  <c r="E1362" i="5"/>
  <c r="X1362" i="5" s="1"/>
  <c r="J1362" i="5"/>
  <c r="R1382" i="5"/>
  <c r="J1382" i="5"/>
  <c r="I1382" i="5"/>
  <c r="E1382" i="5"/>
  <c r="X1382" i="5" s="1"/>
  <c r="H1382" i="5"/>
  <c r="H1191" i="5"/>
  <c r="E1191" i="5"/>
  <c r="X1191" i="5" s="1"/>
  <c r="J1191" i="5"/>
  <c r="I1191" i="5"/>
  <c r="R1191" i="5"/>
  <c r="G1436" i="5"/>
  <c r="J1441" i="5"/>
  <c r="H1441" i="5"/>
  <c r="E1441" i="5"/>
  <c r="X1441" i="5" s="1"/>
  <c r="R1441" i="5"/>
  <c r="I1441" i="5"/>
  <c r="R1141" i="5"/>
  <c r="H1141" i="5"/>
  <c r="E1141" i="5"/>
  <c r="X1141" i="5" s="1"/>
  <c r="I1141" i="5"/>
  <c r="J1141" i="5"/>
  <c r="G1407" i="5"/>
  <c r="R1388" i="5"/>
  <c r="J1388" i="5"/>
  <c r="I1388" i="5"/>
  <c r="H1388" i="5"/>
  <c r="E1388" i="5"/>
  <c r="X1388" i="5" s="1"/>
  <c r="I1311" i="5"/>
  <c r="H1311" i="5"/>
  <c r="R1311" i="5"/>
  <c r="J1311" i="5"/>
  <c r="E1311" i="5"/>
  <c r="X1311" i="5" s="1"/>
  <c r="I1279" i="5"/>
  <c r="H1279" i="5"/>
  <c r="R1279" i="5"/>
  <c r="J1279" i="5"/>
  <c r="E1279" i="5"/>
  <c r="X1279" i="5" s="1"/>
  <c r="H984" i="5"/>
  <c r="E984" i="5"/>
  <c r="X984" i="5" s="1"/>
  <c r="R984" i="5"/>
  <c r="J984" i="5"/>
  <c r="I984" i="5"/>
  <c r="R1600" i="5"/>
  <c r="J1600" i="5"/>
  <c r="I1600" i="5"/>
  <c r="H1600" i="5"/>
  <c r="E1600" i="5"/>
  <c r="X1600" i="5" s="1"/>
  <c r="E1170" i="5"/>
  <c r="X1170" i="5" s="1"/>
  <c r="J1170" i="5"/>
  <c r="I1170" i="5"/>
  <c r="H1170" i="5"/>
  <c r="R1170" i="5"/>
  <c r="H1104" i="5"/>
  <c r="E1104" i="5"/>
  <c r="X1104" i="5" s="1"/>
  <c r="R1104" i="5"/>
  <c r="I1104" i="5"/>
  <c r="J1104" i="5"/>
  <c r="H1040" i="5"/>
  <c r="E1040" i="5"/>
  <c r="X1040" i="5" s="1"/>
  <c r="R1040" i="5"/>
  <c r="I1040" i="5"/>
  <c r="J1040" i="5"/>
  <c r="E1258" i="5"/>
  <c r="X1258" i="5" s="1"/>
  <c r="R1258" i="5"/>
  <c r="J1258" i="5"/>
  <c r="I1258" i="5"/>
  <c r="H1258" i="5"/>
  <c r="H1068" i="5"/>
  <c r="E1068" i="5"/>
  <c r="X1068" i="5" s="1"/>
  <c r="R1068" i="5"/>
  <c r="J1068" i="5"/>
  <c r="I1068" i="5"/>
  <c r="J1005" i="5"/>
  <c r="I1005" i="5"/>
  <c r="H1005" i="5"/>
  <c r="E1005" i="5"/>
  <c r="X1005" i="5" s="1"/>
  <c r="R1005" i="5"/>
  <c r="E947" i="5"/>
  <c r="X947" i="5" s="1"/>
  <c r="R947" i="5"/>
  <c r="I947" i="5"/>
  <c r="J947" i="5"/>
  <c r="H947" i="5"/>
  <c r="J1188" i="5"/>
  <c r="I1188" i="5"/>
  <c r="H1188" i="5"/>
  <c r="E1188" i="5"/>
  <c r="X1188" i="5" s="1"/>
  <c r="R1188" i="5"/>
  <c r="I1144" i="5"/>
  <c r="R1144" i="5"/>
  <c r="J1144" i="5"/>
  <c r="H1144" i="5"/>
  <c r="E1144" i="5"/>
  <c r="X1144" i="5" s="1"/>
  <c r="R898" i="5"/>
  <c r="I898" i="5"/>
  <c r="H898" i="5"/>
  <c r="E898" i="5"/>
  <c r="X898" i="5" s="1"/>
  <c r="J898" i="5"/>
  <c r="E903" i="5"/>
  <c r="X903" i="5" s="1"/>
  <c r="R903" i="5"/>
  <c r="I903" i="5"/>
  <c r="J903" i="5"/>
  <c r="H903" i="5"/>
  <c r="R886" i="5"/>
  <c r="I886" i="5"/>
  <c r="J886" i="5"/>
  <c r="H886" i="5"/>
  <c r="E886" i="5"/>
  <c r="X886" i="5" s="1"/>
  <c r="I661" i="5"/>
  <c r="H661" i="5"/>
  <c r="E661" i="5"/>
  <c r="X661" i="5" s="1"/>
  <c r="R661" i="5"/>
  <c r="J661" i="5"/>
  <c r="I629" i="5"/>
  <c r="H629" i="5"/>
  <c r="E629" i="5"/>
  <c r="X629" i="5" s="1"/>
  <c r="R629" i="5"/>
  <c r="J629" i="5"/>
  <c r="R587" i="5"/>
  <c r="J587" i="5"/>
  <c r="H587" i="5"/>
  <c r="E587" i="5"/>
  <c r="X587" i="5" s="1"/>
  <c r="I587" i="5"/>
  <c r="R571" i="5"/>
  <c r="J571" i="5"/>
  <c r="I571" i="5"/>
  <c r="H571" i="5"/>
  <c r="E571" i="5"/>
  <c r="X571" i="5" s="1"/>
  <c r="H589" i="5"/>
  <c r="R589" i="5"/>
  <c r="J589" i="5"/>
  <c r="I589" i="5"/>
  <c r="E589" i="5"/>
  <c r="X589" i="5" s="1"/>
  <c r="R485" i="5"/>
  <c r="H485" i="5"/>
  <c r="E485" i="5"/>
  <c r="X485" i="5" s="1"/>
  <c r="J485" i="5"/>
  <c r="I485" i="5"/>
  <c r="G460" i="5"/>
  <c r="H553" i="5"/>
  <c r="R553" i="5"/>
  <c r="J553" i="5"/>
  <c r="I553" i="5"/>
  <c r="E553" i="5"/>
  <c r="X553" i="5" s="1"/>
  <c r="E454" i="5"/>
  <c r="X454" i="5" s="1"/>
  <c r="R454" i="5"/>
  <c r="J454" i="5"/>
  <c r="I454" i="5"/>
  <c r="H454" i="5"/>
  <c r="G454" i="5"/>
  <c r="E446" i="5"/>
  <c r="X446" i="5" s="1"/>
  <c r="R446" i="5"/>
  <c r="J446" i="5"/>
  <c r="I446" i="5"/>
  <c r="H446" i="5"/>
  <c r="G446" i="5"/>
  <c r="E438" i="5"/>
  <c r="X438" i="5" s="1"/>
  <c r="R438" i="5"/>
  <c r="J438" i="5"/>
  <c r="I438" i="5"/>
  <c r="H438" i="5"/>
  <c r="G438" i="5"/>
  <c r="E430" i="5"/>
  <c r="X430" i="5" s="1"/>
  <c r="R430" i="5"/>
  <c r="J430" i="5"/>
  <c r="I430" i="5"/>
  <c r="H430" i="5"/>
  <c r="G430" i="5"/>
  <c r="E422" i="5"/>
  <c r="X422" i="5" s="1"/>
  <c r="R422" i="5"/>
  <c r="J422" i="5"/>
  <c r="I422" i="5"/>
  <c r="H422" i="5"/>
  <c r="G422" i="5"/>
  <c r="E414" i="5"/>
  <c r="X414" i="5" s="1"/>
  <c r="R414" i="5"/>
  <c r="J414" i="5"/>
  <c r="I414" i="5"/>
  <c r="H414" i="5"/>
  <c r="G414" i="5"/>
  <c r="J164" i="5"/>
  <c r="H164" i="5"/>
  <c r="R164" i="5"/>
  <c r="I164" i="5"/>
  <c r="E164" i="5"/>
  <c r="X164" i="5" s="1"/>
  <c r="E339" i="5"/>
  <c r="X339" i="5" s="1"/>
  <c r="R339" i="5"/>
  <c r="H339" i="5"/>
  <c r="J339" i="5"/>
  <c r="I339" i="5"/>
  <c r="J152" i="5"/>
  <c r="H152" i="5"/>
  <c r="E152" i="5"/>
  <c r="X152" i="5" s="1"/>
  <c r="R152" i="5"/>
  <c r="I152" i="5"/>
  <c r="J212" i="5"/>
  <c r="I212" i="5"/>
  <c r="H212" i="5"/>
  <c r="E212" i="5"/>
  <c r="X212" i="5" s="1"/>
  <c r="R212" i="5"/>
  <c r="J168" i="5"/>
  <c r="H168" i="5"/>
  <c r="R168" i="5"/>
  <c r="I168" i="5"/>
  <c r="E168" i="5"/>
  <c r="X168" i="5" s="1"/>
  <c r="A16" i="6"/>
  <c r="B34" i="4"/>
  <c r="A21" i="6" s="1"/>
  <c r="F44" i="6"/>
  <c r="H44" i="6" s="1"/>
  <c r="D44" i="6" s="1"/>
  <c r="F34" i="6"/>
  <c r="F39" i="6"/>
  <c r="H39" i="6" s="1"/>
  <c r="D39" i="6" s="1"/>
  <c r="F54" i="6"/>
  <c r="F65" i="6"/>
  <c r="F49" i="6"/>
  <c r="F29" i="6"/>
  <c r="H29" i="6" s="1"/>
  <c r="G2471" i="5"/>
  <c r="G2486" i="5"/>
  <c r="G2422" i="5"/>
  <c r="E2430" i="5"/>
  <c r="X2430" i="5" s="1"/>
  <c r="R2430" i="5"/>
  <c r="J2430" i="5"/>
  <c r="I2430" i="5"/>
  <c r="H2430" i="5"/>
  <c r="D6" i="6"/>
  <c r="C6" i="6"/>
  <c r="G2478" i="5"/>
  <c r="H2435" i="5"/>
  <c r="I2435" i="5"/>
  <c r="E2435" i="5"/>
  <c r="X2435" i="5" s="1"/>
  <c r="R2435" i="5"/>
  <c r="J2435" i="5"/>
  <c r="J2496" i="5"/>
  <c r="I2496" i="5"/>
  <c r="H2496" i="5"/>
  <c r="R2496" i="5"/>
  <c r="E2496" i="5"/>
  <c r="I2415" i="5"/>
  <c r="H2415" i="5"/>
  <c r="E2415" i="5"/>
  <c r="X2415" i="5" s="1"/>
  <c r="R2415" i="5"/>
  <c r="J2415" i="5"/>
  <c r="H2391" i="5"/>
  <c r="R2391" i="5"/>
  <c r="J2391" i="5"/>
  <c r="I2391" i="5"/>
  <c r="E2391" i="5"/>
  <c r="X2391" i="5" s="1"/>
  <c r="G2490" i="5"/>
  <c r="R2352" i="5"/>
  <c r="J2352" i="5"/>
  <c r="I2352" i="5"/>
  <c r="E2352" i="5"/>
  <c r="X2352" i="5" s="1"/>
  <c r="H2352" i="5"/>
  <c r="H2377" i="5"/>
  <c r="J2377" i="5"/>
  <c r="I2377" i="5"/>
  <c r="E2377" i="5"/>
  <c r="X2377" i="5" s="1"/>
  <c r="R2377" i="5"/>
  <c r="H2361" i="5"/>
  <c r="J2361" i="5"/>
  <c r="I2361" i="5"/>
  <c r="E2361" i="5"/>
  <c r="X2361" i="5" s="1"/>
  <c r="R2361" i="5"/>
  <c r="G2343" i="5"/>
  <c r="E2275" i="5"/>
  <c r="X2275" i="5" s="1"/>
  <c r="R2275" i="5"/>
  <c r="J2275" i="5"/>
  <c r="H2275" i="5"/>
  <c r="I2275" i="5"/>
  <c r="G2275" i="5"/>
  <c r="G2335" i="5"/>
  <c r="G2328" i="5"/>
  <c r="G2283" i="5"/>
  <c r="J2384" i="5"/>
  <c r="I2384" i="5"/>
  <c r="R2384" i="5"/>
  <c r="H2384" i="5"/>
  <c r="E2384" i="5"/>
  <c r="X2384" i="5" s="1"/>
  <c r="H2230" i="5"/>
  <c r="R2230" i="5"/>
  <c r="J2230" i="5"/>
  <c r="I2230" i="5"/>
  <c r="E2230" i="5"/>
  <c r="X2230" i="5" s="1"/>
  <c r="G2250" i="5"/>
  <c r="J2231" i="5"/>
  <c r="I2231" i="5"/>
  <c r="H2231" i="5"/>
  <c r="E2231" i="5"/>
  <c r="X2231" i="5" s="1"/>
  <c r="G2231" i="5"/>
  <c r="R2231" i="5"/>
  <c r="G2167" i="5"/>
  <c r="J2183" i="5"/>
  <c r="I2183" i="5"/>
  <c r="H2183" i="5"/>
  <c r="E2183" i="5"/>
  <c r="X2183" i="5" s="1"/>
  <c r="R2183" i="5"/>
  <c r="I2163" i="5"/>
  <c r="H2163" i="5"/>
  <c r="E2163" i="5"/>
  <c r="X2163" i="5" s="1"/>
  <c r="R2163" i="5"/>
  <c r="J2163" i="5"/>
  <c r="E2106" i="5"/>
  <c r="X2106" i="5" s="1"/>
  <c r="I2106" i="5"/>
  <c r="H2106" i="5"/>
  <c r="R2106" i="5"/>
  <c r="J2106" i="5"/>
  <c r="E2090" i="5"/>
  <c r="X2090" i="5" s="1"/>
  <c r="I2090" i="5"/>
  <c r="H2090" i="5"/>
  <c r="R2090" i="5"/>
  <c r="J2090" i="5"/>
  <c r="I2147" i="5"/>
  <c r="H2147" i="5"/>
  <c r="R2147" i="5"/>
  <c r="J2147" i="5"/>
  <c r="E2147" i="5"/>
  <c r="X2147" i="5" s="1"/>
  <c r="R2144" i="5"/>
  <c r="J2144" i="5"/>
  <c r="I2144" i="5"/>
  <c r="H2144" i="5"/>
  <c r="E2144" i="5"/>
  <c r="X2144" i="5" s="1"/>
  <c r="G2058" i="5"/>
  <c r="I2107" i="5"/>
  <c r="H2107" i="5"/>
  <c r="R2107" i="5"/>
  <c r="J2107" i="5"/>
  <c r="E2107" i="5"/>
  <c r="X2107" i="5" s="1"/>
  <c r="G2095" i="5"/>
  <c r="R2068" i="5"/>
  <c r="J2068" i="5"/>
  <c r="H2068" i="5"/>
  <c r="G2068" i="5"/>
  <c r="E2068" i="5"/>
  <c r="X2068" i="5" s="1"/>
  <c r="I2068" i="5"/>
  <c r="G2175" i="5"/>
  <c r="I2049" i="5"/>
  <c r="H2049" i="5"/>
  <c r="E2049" i="5"/>
  <c r="X2049" i="5" s="1"/>
  <c r="R2049" i="5"/>
  <c r="J2049" i="5"/>
  <c r="R1962" i="5"/>
  <c r="J1962" i="5"/>
  <c r="I1962" i="5"/>
  <c r="H1962" i="5"/>
  <c r="E1962" i="5"/>
  <c r="X1962" i="5" s="1"/>
  <c r="G1946" i="5"/>
  <c r="E1856" i="5"/>
  <c r="X1856" i="5" s="1"/>
  <c r="J1856" i="5"/>
  <c r="H1856" i="5"/>
  <c r="R1856" i="5"/>
  <c r="I1856" i="5"/>
  <c r="G1853" i="5"/>
  <c r="I1869" i="5"/>
  <c r="H1869" i="5"/>
  <c r="E1869" i="5"/>
  <c r="X1869" i="5" s="1"/>
  <c r="R1869" i="5"/>
  <c r="J1869" i="5"/>
  <c r="I1849" i="5"/>
  <c r="H1849" i="5"/>
  <c r="R1849" i="5"/>
  <c r="J1849" i="5"/>
  <c r="E1849" i="5"/>
  <c r="X1849" i="5" s="1"/>
  <c r="G1930" i="5"/>
  <c r="G1791" i="5"/>
  <c r="I1829" i="5"/>
  <c r="E1829" i="5"/>
  <c r="X1829" i="5" s="1"/>
  <c r="R1829" i="5"/>
  <c r="J1829" i="5"/>
  <c r="H1829" i="5"/>
  <c r="G1812" i="5"/>
  <c r="H1787" i="5"/>
  <c r="E1787" i="5"/>
  <c r="X1787" i="5" s="1"/>
  <c r="R1787" i="5"/>
  <c r="J1787" i="5"/>
  <c r="I1787" i="5"/>
  <c r="I1922" i="5"/>
  <c r="H1922" i="5"/>
  <c r="R1922" i="5"/>
  <c r="J1922" i="5"/>
  <c r="E1922" i="5"/>
  <c r="X1922" i="5" s="1"/>
  <c r="E1896" i="5"/>
  <c r="X1896" i="5" s="1"/>
  <c r="J1896" i="5"/>
  <c r="R1896" i="5"/>
  <c r="I1896" i="5"/>
  <c r="H1896" i="5"/>
  <c r="G1982" i="5"/>
  <c r="G2002" i="5"/>
  <c r="R1743" i="5"/>
  <c r="E1743" i="5"/>
  <c r="X1743" i="5" s="1"/>
  <c r="J1743" i="5"/>
  <c r="I1743" i="5"/>
  <c r="H1743" i="5"/>
  <c r="G2014" i="5"/>
  <c r="I1740" i="5"/>
  <c r="E1740" i="5"/>
  <c r="X1740" i="5" s="1"/>
  <c r="G1740" i="5"/>
  <c r="R1740" i="5"/>
  <c r="H1740" i="5"/>
  <c r="J1740" i="5"/>
  <c r="I1730" i="5"/>
  <c r="H1730" i="5"/>
  <c r="E1730" i="5"/>
  <c r="X1730" i="5" s="1"/>
  <c r="R1730" i="5"/>
  <c r="J1730" i="5"/>
  <c r="I1714" i="5"/>
  <c r="H1714" i="5"/>
  <c r="E1714" i="5"/>
  <c r="X1714" i="5" s="1"/>
  <c r="R1714" i="5"/>
  <c r="J1714" i="5"/>
  <c r="I1698" i="5"/>
  <c r="H1698" i="5"/>
  <c r="E1698" i="5"/>
  <c r="X1698" i="5" s="1"/>
  <c r="R1698" i="5"/>
  <c r="J1698" i="5"/>
  <c r="I1682" i="5"/>
  <c r="H1682" i="5"/>
  <c r="E1682" i="5"/>
  <c r="X1682" i="5" s="1"/>
  <c r="R1682" i="5"/>
  <c r="J1682" i="5"/>
  <c r="I1666" i="5"/>
  <c r="H1666" i="5"/>
  <c r="E1666" i="5"/>
  <c r="X1666" i="5" s="1"/>
  <c r="R1666" i="5"/>
  <c r="J1666" i="5"/>
  <c r="I1650" i="5"/>
  <c r="H1650" i="5"/>
  <c r="E1650" i="5"/>
  <c r="X1650" i="5" s="1"/>
  <c r="R1650" i="5"/>
  <c r="J1650" i="5"/>
  <c r="I1634" i="5"/>
  <c r="H1634" i="5"/>
  <c r="E1634" i="5"/>
  <c r="X1634" i="5" s="1"/>
  <c r="R1634" i="5"/>
  <c r="J1634" i="5"/>
  <c r="E1618" i="5"/>
  <c r="X1618" i="5" s="1"/>
  <c r="R1618" i="5"/>
  <c r="J1618" i="5"/>
  <c r="I1618" i="5"/>
  <c r="H1618" i="5"/>
  <c r="E1602" i="5"/>
  <c r="X1602" i="5" s="1"/>
  <c r="R1602" i="5"/>
  <c r="J1602" i="5"/>
  <c r="I1602" i="5"/>
  <c r="H1602" i="5"/>
  <c r="E1586" i="5"/>
  <c r="X1586" i="5" s="1"/>
  <c r="R1586" i="5"/>
  <c r="J1586" i="5"/>
  <c r="I1586" i="5"/>
  <c r="H1586" i="5"/>
  <c r="E1570" i="5"/>
  <c r="X1570" i="5" s="1"/>
  <c r="R1570" i="5"/>
  <c r="J1570" i="5"/>
  <c r="I1570" i="5"/>
  <c r="H1570" i="5"/>
  <c r="E1554" i="5"/>
  <c r="X1554" i="5" s="1"/>
  <c r="R1554" i="5"/>
  <c r="J1554" i="5"/>
  <c r="I1554" i="5"/>
  <c r="H1554" i="5"/>
  <c r="R1850" i="5"/>
  <c r="J1850" i="5"/>
  <c r="I1850" i="5"/>
  <c r="H1850" i="5"/>
  <c r="E1850" i="5"/>
  <c r="X1850" i="5" s="1"/>
  <c r="G1744" i="5"/>
  <c r="R1643" i="5"/>
  <c r="J1643" i="5"/>
  <c r="I1643" i="5"/>
  <c r="H1643" i="5"/>
  <c r="E1643" i="5"/>
  <c r="X1643" i="5" s="1"/>
  <c r="H1767" i="5"/>
  <c r="E1767" i="5"/>
  <c r="X1767" i="5" s="1"/>
  <c r="R1767" i="5"/>
  <c r="J1767" i="5"/>
  <c r="I1767" i="5"/>
  <c r="G1639" i="5"/>
  <c r="G1858" i="5"/>
  <c r="G1731" i="5"/>
  <c r="R1695" i="5"/>
  <c r="J1695" i="5"/>
  <c r="I1695" i="5"/>
  <c r="H1695" i="5"/>
  <c r="E1695" i="5"/>
  <c r="X1695" i="5" s="1"/>
  <c r="R1631" i="5"/>
  <c r="J1631" i="5"/>
  <c r="I1631" i="5"/>
  <c r="H1631" i="5"/>
  <c r="E1631" i="5"/>
  <c r="X1631" i="5" s="1"/>
  <c r="J1760" i="5"/>
  <c r="I1760" i="5"/>
  <c r="H1760" i="5"/>
  <c r="E1760" i="5"/>
  <c r="X1760" i="5" s="1"/>
  <c r="R1760" i="5"/>
  <c r="G1736" i="5"/>
  <c r="R1683" i="5"/>
  <c r="J1683" i="5"/>
  <c r="I1683" i="5"/>
  <c r="H1683" i="5"/>
  <c r="E1683" i="5"/>
  <c r="X1683" i="5" s="1"/>
  <c r="I1540" i="5"/>
  <c r="H1540" i="5"/>
  <c r="E1540" i="5"/>
  <c r="X1540" i="5" s="1"/>
  <c r="R1540" i="5"/>
  <c r="J1540" i="5"/>
  <c r="J1433" i="5"/>
  <c r="I1433" i="5"/>
  <c r="H1433" i="5"/>
  <c r="R1433" i="5"/>
  <c r="E1433" i="5"/>
  <c r="X1433" i="5" s="1"/>
  <c r="J1425" i="5"/>
  <c r="I1425" i="5"/>
  <c r="H1425" i="5"/>
  <c r="R1425" i="5"/>
  <c r="E1425" i="5"/>
  <c r="X1425" i="5" s="1"/>
  <c r="G1417" i="5"/>
  <c r="G1437" i="5"/>
  <c r="G1607" i="5"/>
  <c r="I1595" i="5"/>
  <c r="H1595" i="5"/>
  <c r="R1595" i="5"/>
  <c r="J1595" i="5"/>
  <c r="E1595" i="5"/>
  <c r="X1595" i="5" s="1"/>
  <c r="G1575" i="5"/>
  <c r="I1563" i="5"/>
  <c r="H1563" i="5"/>
  <c r="R1563" i="5"/>
  <c r="J1563" i="5"/>
  <c r="E1563" i="5"/>
  <c r="X1563" i="5" s="1"/>
  <c r="G1358" i="5"/>
  <c r="H1472" i="5"/>
  <c r="E1472" i="5"/>
  <c r="X1472" i="5" s="1"/>
  <c r="I1472" i="5"/>
  <c r="R1472" i="5"/>
  <c r="J1472" i="5"/>
  <c r="H1444" i="5"/>
  <c r="E1444" i="5"/>
  <c r="X1444" i="5" s="1"/>
  <c r="J1444" i="5"/>
  <c r="I1444" i="5"/>
  <c r="R1444" i="5"/>
  <c r="G1444" i="5"/>
  <c r="R1415" i="5"/>
  <c r="J1415" i="5"/>
  <c r="I1415" i="5"/>
  <c r="E1415" i="5"/>
  <c r="X1415" i="5" s="1"/>
  <c r="H1415" i="5"/>
  <c r="G1415" i="5"/>
  <c r="I1359" i="5"/>
  <c r="H1359" i="5"/>
  <c r="E1359" i="5"/>
  <c r="X1359" i="5" s="1"/>
  <c r="R1359" i="5"/>
  <c r="G1359" i="5"/>
  <c r="J1359" i="5"/>
  <c r="G1340" i="5"/>
  <c r="G1456" i="5"/>
  <c r="G1532" i="5"/>
  <c r="H1420" i="5"/>
  <c r="E1420" i="5"/>
  <c r="X1420" i="5" s="1"/>
  <c r="R1420" i="5"/>
  <c r="J1420" i="5"/>
  <c r="I1420" i="5"/>
  <c r="G1362" i="5"/>
  <c r="R1576" i="5"/>
  <c r="J1576" i="5"/>
  <c r="I1576" i="5"/>
  <c r="H1576" i="5"/>
  <c r="E1576" i="5"/>
  <c r="X1576" i="5" s="1"/>
  <c r="H1428" i="5"/>
  <c r="E1428" i="5"/>
  <c r="X1428" i="5" s="1"/>
  <c r="R1428" i="5"/>
  <c r="J1428" i="5"/>
  <c r="I1428" i="5"/>
  <c r="G1382" i="5"/>
  <c r="G1191" i="5"/>
  <c r="H1159" i="5"/>
  <c r="E1159" i="5"/>
  <c r="X1159" i="5" s="1"/>
  <c r="J1159" i="5"/>
  <c r="R1159" i="5"/>
  <c r="I1159" i="5"/>
  <c r="E1150" i="5"/>
  <c r="X1150" i="5" s="1"/>
  <c r="H1150" i="5"/>
  <c r="R1150" i="5"/>
  <c r="I1150" i="5"/>
  <c r="J1150" i="5"/>
  <c r="H1239" i="5"/>
  <c r="R1239" i="5"/>
  <c r="J1239" i="5"/>
  <c r="I1239" i="5"/>
  <c r="E1239" i="5"/>
  <c r="X1239" i="5" s="1"/>
  <c r="H1175" i="5"/>
  <c r="R1175" i="5"/>
  <c r="J1175" i="5"/>
  <c r="I1175" i="5"/>
  <c r="E1175" i="5"/>
  <c r="X1175" i="5" s="1"/>
  <c r="G1441" i="5"/>
  <c r="R1556" i="5"/>
  <c r="J1556" i="5"/>
  <c r="I1556" i="5"/>
  <c r="H1556" i="5"/>
  <c r="E1556" i="5"/>
  <c r="X1556" i="5" s="1"/>
  <c r="H1076" i="5"/>
  <c r="E1076" i="5"/>
  <c r="X1076" i="5" s="1"/>
  <c r="R1076" i="5"/>
  <c r="I1076" i="5"/>
  <c r="J1076" i="5"/>
  <c r="G1311" i="5"/>
  <c r="I1307" i="5"/>
  <c r="H1307" i="5"/>
  <c r="R1307" i="5"/>
  <c r="J1307" i="5"/>
  <c r="E1307" i="5"/>
  <c r="X1307" i="5" s="1"/>
  <c r="G1279" i="5"/>
  <c r="I1275" i="5"/>
  <c r="H1275" i="5"/>
  <c r="R1275" i="5"/>
  <c r="J1275" i="5"/>
  <c r="E1275" i="5"/>
  <c r="X1275" i="5" s="1"/>
  <c r="J1457" i="5"/>
  <c r="H1457" i="5"/>
  <c r="E1457" i="5"/>
  <c r="X1457" i="5" s="1"/>
  <c r="R1457" i="5"/>
  <c r="I1457" i="5"/>
  <c r="H1000" i="5"/>
  <c r="E1000" i="5"/>
  <c r="X1000" i="5" s="1"/>
  <c r="R1000" i="5"/>
  <c r="I1000" i="5"/>
  <c r="J1000" i="5"/>
  <c r="G984" i="5"/>
  <c r="E1334" i="5"/>
  <c r="X1334" i="5" s="1"/>
  <c r="R1334" i="5"/>
  <c r="J1334" i="5"/>
  <c r="I1334" i="5"/>
  <c r="H1334" i="5"/>
  <c r="E1326" i="5"/>
  <c r="X1326" i="5" s="1"/>
  <c r="R1326" i="5"/>
  <c r="J1326" i="5"/>
  <c r="I1326" i="5"/>
  <c r="H1326" i="5"/>
  <c r="E1318" i="5"/>
  <c r="X1318" i="5" s="1"/>
  <c r="R1318" i="5"/>
  <c r="J1318" i="5"/>
  <c r="I1318" i="5"/>
  <c r="H1318" i="5"/>
  <c r="E1310" i="5"/>
  <c r="X1310" i="5" s="1"/>
  <c r="R1310" i="5"/>
  <c r="J1310" i="5"/>
  <c r="I1310" i="5"/>
  <c r="H1310" i="5"/>
  <c r="E1302" i="5"/>
  <c r="X1302" i="5" s="1"/>
  <c r="R1302" i="5"/>
  <c r="J1302" i="5"/>
  <c r="I1302" i="5"/>
  <c r="H1302" i="5"/>
  <c r="E1294" i="5"/>
  <c r="X1294" i="5" s="1"/>
  <c r="R1294" i="5"/>
  <c r="J1294" i="5"/>
  <c r="I1294" i="5"/>
  <c r="H1294" i="5"/>
  <c r="E1286" i="5"/>
  <c r="X1286" i="5" s="1"/>
  <c r="R1286" i="5"/>
  <c r="J1286" i="5"/>
  <c r="I1286" i="5"/>
  <c r="H1286" i="5"/>
  <c r="E1278" i="5"/>
  <c r="X1278" i="5" s="1"/>
  <c r="R1278" i="5"/>
  <c r="J1278" i="5"/>
  <c r="I1278" i="5"/>
  <c r="H1278" i="5"/>
  <c r="E1270" i="5"/>
  <c r="X1270" i="5" s="1"/>
  <c r="R1270" i="5"/>
  <c r="J1270" i="5"/>
  <c r="I1270" i="5"/>
  <c r="H1270" i="5"/>
  <c r="G1104" i="5"/>
  <c r="G1040" i="5"/>
  <c r="E944" i="5"/>
  <c r="X944" i="5" s="1"/>
  <c r="R944" i="5"/>
  <c r="J944" i="5"/>
  <c r="I944" i="5"/>
  <c r="H944" i="5"/>
  <c r="G1258" i="5"/>
  <c r="G1068" i="5"/>
  <c r="E1262" i="5"/>
  <c r="X1262" i="5" s="1"/>
  <c r="R1262" i="5"/>
  <c r="J1262" i="5"/>
  <c r="I1262" i="5"/>
  <c r="H1262" i="5"/>
  <c r="J1021" i="5"/>
  <c r="I1021" i="5"/>
  <c r="H1021" i="5"/>
  <c r="E1021" i="5"/>
  <c r="X1021" i="5" s="1"/>
  <c r="R1021" i="5"/>
  <c r="G1005" i="5"/>
  <c r="R946" i="5"/>
  <c r="I946" i="5"/>
  <c r="J946" i="5"/>
  <c r="H946" i="5"/>
  <c r="E946" i="5"/>
  <c r="X946" i="5" s="1"/>
  <c r="R958" i="5"/>
  <c r="J958" i="5"/>
  <c r="I958" i="5"/>
  <c r="E958" i="5"/>
  <c r="X958" i="5" s="1"/>
  <c r="H958" i="5"/>
  <c r="I1347" i="5"/>
  <c r="E1347" i="5"/>
  <c r="X1347" i="5" s="1"/>
  <c r="R1347" i="5"/>
  <c r="J1347" i="5"/>
  <c r="H1347" i="5"/>
  <c r="R950" i="5"/>
  <c r="J950" i="5"/>
  <c r="I950" i="5"/>
  <c r="H950" i="5"/>
  <c r="E950" i="5"/>
  <c r="X950" i="5" s="1"/>
  <c r="R1153" i="5"/>
  <c r="J1153" i="5"/>
  <c r="I1153" i="5"/>
  <c r="H1153" i="5"/>
  <c r="E1153" i="5"/>
  <c r="X1153" i="5" s="1"/>
  <c r="G898" i="5"/>
  <c r="R882" i="5"/>
  <c r="I882" i="5"/>
  <c r="H882" i="5"/>
  <c r="E882" i="5"/>
  <c r="X882" i="5" s="1"/>
  <c r="J882" i="5"/>
  <c r="R902" i="5"/>
  <c r="I902" i="5"/>
  <c r="J902" i="5"/>
  <c r="H902" i="5"/>
  <c r="E902" i="5"/>
  <c r="X902" i="5" s="1"/>
  <c r="R890" i="5"/>
  <c r="I890" i="5"/>
  <c r="H890" i="5"/>
  <c r="E890" i="5"/>
  <c r="X890" i="5" s="1"/>
  <c r="J890" i="5"/>
  <c r="G886" i="5"/>
  <c r="G970" i="5"/>
  <c r="G871" i="5"/>
  <c r="J977" i="5"/>
  <c r="I977" i="5"/>
  <c r="H977" i="5"/>
  <c r="E977" i="5"/>
  <c r="X977" i="5" s="1"/>
  <c r="R977" i="5"/>
  <c r="E849" i="5"/>
  <c r="X849" i="5" s="1"/>
  <c r="R849" i="5"/>
  <c r="I849" i="5"/>
  <c r="J849" i="5"/>
  <c r="H849" i="5"/>
  <c r="G653" i="5"/>
  <c r="G621" i="5"/>
  <c r="I649" i="5"/>
  <c r="H649" i="5"/>
  <c r="E649" i="5"/>
  <c r="X649" i="5" s="1"/>
  <c r="R649" i="5"/>
  <c r="J649" i="5"/>
  <c r="I617" i="5"/>
  <c r="H617" i="5"/>
  <c r="E617" i="5"/>
  <c r="X617" i="5" s="1"/>
  <c r="R617" i="5"/>
  <c r="J617" i="5"/>
  <c r="G575" i="5"/>
  <c r="J703" i="5"/>
  <c r="I703" i="5"/>
  <c r="E703" i="5"/>
  <c r="X703" i="5" s="1"/>
  <c r="R703" i="5"/>
  <c r="H703" i="5"/>
  <c r="I593" i="5"/>
  <c r="H593" i="5"/>
  <c r="R593" i="5"/>
  <c r="J593" i="5"/>
  <c r="E593" i="5"/>
  <c r="X593" i="5" s="1"/>
  <c r="R481" i="5"/>
  <c r="J481" i="5"/>
  <c r="I481" i="5"/>
  <c r="H481" i="5"/>
  <c r="E481" i="5"/>
  <c r="X481" i="5" s="1"/>
  <c r="G589" i="5"/>
  <c r="R533" i="5"/>
  <c r="H533" i="5"/>
  <c r="E533" i="5"/>
  <c r="X533" i="5" s="1"/>
  <c r="J533" i="5"/>
  <c r="I533" i="5"/>
  <c r="G485" i="5"/>
  <c r="H569" i="5"/>
  <c r="R569" i="5"/>
  <c r="J569" i="5"/>
  <c r="I569" i="5"/>
  <c r="E569" i="5"/>
  <c r="X569" i="5" s="1"/>
  <c r="H573" i="5"/>
  <c r="R573" i="5"/>
  <c r="J573" i="5"/>
  <c r="I573" i="5"/>
  <c r="E573" i="5"/>
  <c r="X573" i="5" s="1"/>
  <c r="I474" i="5"/>
  <c r="H474" i="5"/>
  <c r="R474" i="5"/>
  <c r="J474" i="5"/>
  <c r="E474" i="5"/>
  <c r="X474" i="5" s="1"/>
  <c r="G553" i="5"/>
  <c r="G296" i="5"/>
  <c r="G264" i="5"/>
  <c r="G232" i="5"/>
  <c r="R350" i="5"/>
  <c r="I350" i="5"/>
  <c r="H350" i="5"/>
  <c r="J350" i="5"/>
  <c r="E350" i="5"/>
  <c r="X350" i="5" s="1"/>
  <c r="G164" i="5"/>
  <c r="G152" i="5"/>
  <c r="J108" i="5"/>
  <c r="H108" i="5"/>
  <c r="I108" i="5"/>
  <c r="E108" i="5"/>
  <c r="X108" i="5" s="1"/>
  <c r="R108" i="5"/>
  <c r="G212" i="5"/>
  <c r="J128" i="5"/>
  <c r="H128" i="5"/>
  <c r="R128" i="5"/>
  <c r="I128" i="5"/>
  <c r="E128" i="5"/>
  <c r="X128" i="5" s="1"/>
  <c r="G168" i="5"/>
  <c r="J136" i="5"/>
  <c r="H136" i="5"/>
  <c r="R136" i="5"/>
  <c r="I136" i="5"/>
  <c r="E136" i="5"/>
  <c r="X136" i="5" s="1"/>
  <c r="E320" i="5"/>
  <c r="X320" i="5" s="1"/>
  <c r="J320" i="5"/>
  <c r="R320" i="5"/>
  <c r="I320" i="5"/>
  <c r="H320" i="5"/>
  <c r="J112" i="5"/>
  <c r="H112" i="5"/>
  <c r="R112" i="5"/>
  <c r="I112" i="5"/>
  <c r="E112" i="5"/>
  <c r="X112" i="5" s="1"/>
  <c r="H40" i="6" l="1"/>
  <c r="D40" i="6" s="1"/>
  <c r="H41" i="6"/>
  <c r="D41" i="6" s="1"/>
  <c r="AB18" i="5"/>
  <c r="V43" i="5"/>
  <c r="F43" i="5" s="1"/>
  <c r="V21" i="5"/>
  <c r="V45" i="5"/>
  <c r="V26" i="5"/>
  <c r="AB58" i="5"/>
  <c r="AB27" i="5"/>
  <c r="V58" i="5"/>
  <c r="V35" i="5"/>
  <c r="AB67" i="5"/>
  <c r="V51" i="5"/>
  <c r="V5" i="5"/>
  <c r="AB40" i="5"/>
  <c r="AB25" i="5"/>
  <c r="AB41" i="5"/>
  <c r="AB37" i="5"/>
  <c r="V49" i="5"/>
  <c r="V30" i="5"/>
  <c r="AB62" i="5"/>
  <c r="AB31" i="5"/>
  <c r="V62" i="5"/>
  <c r="F62" i="5" s="1"/>
  <c r="AB39" i="5"/>
  <c r="AB24" i="5"/>
  <c r="V55" i="5"/>
  <c r="F55" i="5" s="1"/>
  <c r="G55" i="5"/>
  <c r="AB33" i="5"/>
  <c r="AB44" i="5"/>
  <c r="V40" i="5"/>
  <c r="AB45" i="5"/>
  <c r="V64" i="5"/>
  <c r="F64" i="5" s="1"/>
  <c r="G64" i="5"/>
  <c r="V53" i="5"/>
  <c r="V34" i="5"/>
  <c r="AB66" i="5"/>
  <c r="AB35" i="5"/>
  <c r="V66" i="5"/>
  <c r="F66" i="5" s="1"/>
  <c r="AB43" i="5"/>
  <c r="AB28" i="5"/>
  <c r="V59" i="5"/>
  <c r="F59" i="5" s="1"/>
  <c r="AB5" i="5"/>
  <c r="V60" i="5"/>
  <c r="AB48" i="5"/>
  <c r="V56" i="5"/>
  <c r="F56" i="5" s="1"/>
  <c r="AB49" i="5"/>
  <c r="V22" i="5"/>
  <c r="V57" i="5"/>
  <c r="F57" i="5" s="1"/>
  <c r="AB38" i="5"/>
  <c r="AB29" i="5"/>
  <c r="V38" i="5"/>
  <c r="F38" i="5" s="1"/>
  <c r="V48" i="5"/>
  <c r="AB47" i="5"/>
  <c r="AB32" i="5"/>
  <c r="V63" i="5"/>
  <c r="AB21" i="5"/>
  <c r="AB52" i="5"/>
  <c r="AB22" i="5"/>
  <c r="AB53" i="5"/>
  <c r="AB26" i="5"/>
  <c r="V61" i="5"/>
  <c r="F61" i="5" s="1"/>
  <c r="G61" i="5"/>
  <c r="AB42" i="5"/>
  <c r="V44" i="5"/>
  <c r="V42" i="5"/>
  <c r="AB20" i="5"/>
  <c r="AB51" i="5"/>
  <c r="AB36" i="5"/>
  <c r="V67" i="5"/>
  <c r="F67" i="5" s="1"/>
  <c r="G67" i="5"/>
  <c r="AB68" i="5"/>
  <c r="V24" i="5"/>
  <c r="AB56" i="5"/>
  <c r="V25" i="5"/>
  <c r="AB57" i="5"/>
  <c r="AB30" i="5"/>
  <c r="V65" i="5"/>
  <c r="F65" i="5" s="1"/>
  <c r="G65" i="5"/>
  <c r="AB46" i="5"/>
  <c r="V68" i="5"/>
  <c r="F68" i="5" s="1"/>
  <c r="V46" i="5"/>
  <c r="V23" i="5"/>
  <c r="AB55" i="5"/>
  <c r="V39" i="5"/>
  <c r="V20" i="5"/>
  <c r="V6" i="5"/>
  <c r="F6" i="5" s="1"/>
  <c r="V37" i="5"/>
  <c r="V28" i="5"/>
  <c r="AB60" i="5"/>
  <c r="V29" i="5"/>
  <c r="AB61" i="5"/>
  <c r="AB34" i="5"/>
  <c r="V52" i="5"/>
  <c r="F52" i="5" s="1"/>
  <c r="G52" i="5"/>
  <c r="AB50" i="5"/>
  <c r="V19" i="5"/>
  <c r="V50" i="5"/>
  <c r="V27" i="5"/>
  <c r="AB59" i="5"/>
  <c r="V36" i="5"/>
  <c r="F36" i="5" s="1"/>
  <c r="V32" i="5"/>
  <c r="AB64" i="5"/>
  <c r="V33" i="5"/>
  <c r="AB65" i="5"/>
  <c r="V41" i="5"/>
  <c r="AB19" i="5"/>
  <c r="AB54" i="5"/>
  <c r="AB23" i="5"/>
  <c r="V54" i="5"/>
  <c r="V31" i="5"/>
  <c r="AB63" i="5"/>
  <c r="V47" i="5"/>
  <c r="AB6" i="5"/>
  <c r="V18" i="5"/>
  <c r="H46" i="6"/>
  <c r="D46" i="6" s="1"/>
  <c r="H31" i="6"/>
  <c r="C31" i="6" s="1"/>
  <c r="C29" i="6"/>
  <c r="D29" i="6"/>
  <c r="H30" i="6"/>
  <c r="AB12" i="5"/>
  <c r="V12" i="5"/>
  <c r="V16" i="5"/>
  <c r="V14" i="5"/>
  <c r="AB9" i="5"/>
  <c r="AB10" i="5"/>
  <c r="V11" i="5"/>
  <c r="AB14" i="5"/>
  <c r="AB17" i="5"/>
  <c r="V10" i="5"/>
  <c r="F10" i="5" s="1"/>
  <c r="AB16" i="5"/>
  <c r="G68" i="6" s="1"/>
  <c r="H68" i="6" s="1"/>
  <c r="D68" i="6" s="1"/>
  <c r="AB8" i="5"/>
  <c r="V9" i="5"/>
  <c r="F9" i="5" s="1"/>
  <c r="AB13" i="5"/>
  <c r="AB15" i="5"/>
  <c r="V8" i="5"/>
  <c r="F8" i="5" s="1"/>
  <c r="AB11" i="5"/>
  <c r="V17" i="5"/>
  <c r="V15" i="5"/>
  <c r="AB7" i="5"/>
  <c r="V13" i="5"/>
  <c r="V7" i="5"/>
  <c r="F7" i="5" s="1"/>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G66" i="5" l="1"/>
  <c r="G62" i="5"/>
  <c r="G60" i="5"/>
  <c r="F60" i="5"/>
  <c r="G68" i="5"/>
  <c r="G57" i="5"/>
  <c r="G59" i="5"/>
  <c r="G63" i="5"/>
  <c r="F63" i="5"/>
  <c r="G53" i="5"/>
  <c r="F53" i="5"/>
  <c r="G54" i="5"/>
  <c r="F54" i="5"/>
  <c r="G58" i="5"/>
  <c r="F58" i="5"/>
  <c r="G48" i="5"/>
  <c r="F48" i="5"/>
  <c r="G40" i="5"/>
  <c r="F40" i="5"/>
  <c r="G50" i="5"/>
  <c r="F50" i="5"/>
  <c r="G46" i="5"/>
  <c r="F46" i="5"/>
  <c r="G45" i="5"/>
  <c r="F45" i="5"/>
  <c r="G47" i="5"/>
  <c r="F47" i="5"/>
  <c r="G42" i="5"/>
  <c r="F42" i="5"/>
  <c r="G51" i="5"/>
  <c r="F51" i="5"/>
  <c r="G37" i="5"/>
  <c r="F37" i="5"/>
  <c r="G44" i="5"/>
  <c r="F44" i="5"/>
  <c r="G49" i="5"/>
  <c r="F49" i="5"/>
  <c r="G35" i="5"/>
  <c r="F35" i="5"/>
  <c r="G41" i="5"/>
  <c r="F41" i="5"/>
  <c r="G39" i="5"/>
  <c r="F39" i="5"/>
  <c r="G19" i="5"/>
  <c r="F19" i="5"/>
  <c r="G15" i="5"/>
  <c r="F15" i="5"/>
  <c r="G16" i="5"/>
  <c r="F16" i="5"/>
  <c r="G17" i="5"/>
  <c r="F17" i="5"/>
  <c r="G18" i="5"/>
  <c r="F18" i="5"/>
  <c r="G29" i="5"/>
  <c r="F29" i="5"/>
  <c r="G23" i="5"/>
  <c r="F23" i="5"/>
  <c r="G26" i="5"/>
  <c r="F26" i="5"/>
  <c r="G27" i="5"/>
  <c r="F27" i="5"/>
  <c r="G25" i="5"/>
  <c r="F25" i="5"/>
  <c r="G5" i="5"/>
  <c r="F5" i="5"/>
  <c r="G28" i="5"/>
  <c r="F28" i="5"/>
  <c r="G11" i="5"/>
  <c r="F11" i="5"/>
  <c r="G24" i="5"/>
  <c r="F24" i="5"/>
  <c r="G30" i="5"/>
  <c r="F30" i="5"/>
  <c r="G12" i="5"/>
  <c r="F12" i="5"/>
  <c r="G31" i="5"/>
  <c r="F31" i="5"/>
  <c r="G13" i="5"/>
  <c r="F13" i="5"/>
  <c r="G32" i="5"/>
  <c r="F32" i="5"/>
  <c r="G22" i="5"/>
  <c r="F22" i="5"/>
  <c r="G20" i="5"/>
  <c r="F20" i="5"/>
  <c r="G14" i="5"/>
  <c r="F14" i="5"/>
  <c r="C34" i="6"/>
  <c r="D34" i="6"/>
  <c r="H43" i="5"/>
  <c r="I43" i="5"/>
  <c r="E43" i="5"/>
  <c r="G43" i="5"/>
  <c r="J43" i="5"/>
  <c r="R43" i="5"/>
  <c r="H38" i="5"/>
  <c r="I38" i="5"/>
  <c r="J38" i="5"/>
  <c r="R38" i="5"/>
  <c r="E38" i="5"/>
  <c r="R57" i="5"/>
  <c r="E57" i="5"/>
  <c r="I57" i="5"/>
  <c r="J57" i="5"/>
  <c r="H57" i="5"/>
  <c r="H59" i="5"/>
  <c r="J59" i="5"/>
  <c r="E59" i="5"/>
  <c r="I59" i="5"/>
  <c r="R59" i="5"/>
  <c r="R66" i="5"/>
  <c r="I66" i="5"/>
  <c r="H66" i="5"/>
  <c r="J66" i="5"/>
  <c r="E66" i="5"/>
  <c r="R34" i="5"/>
  <c r="H34" i="5"/>
  <c r="T34" i="5"/>
  <c r="H35" i="5"/>
  <c r="E35" i="5"/>
  <c r="R35" i="5"/>
  <c r="J35" i="5"/>
  <c r="I35" i="5"/>
  <c r="R6" i="5"/>
  <c r="H6" i="5"/>
  <c r="J6" i="5"/>
  <c r="E6" i="5"/>
  <c r="I6" i="5"/>
  <c r="G38" i="5"/>
  <c r="H47" i="5"/>
  <c r="E47" i="5"/>
  <c r="J47" i="5"/>
  <c r="I47" i="5"/>
  <c r="R47" i="5"/>
  <c r="R20" i="5"/>
  <c r="I20" i="5"/>
  <c r="J20" i="5"/>
  <c r="E20" i="5"/>
  <c r="H20" i="5"/>
  <c r="R65" i="5"/>
  <c r="J65" i="5"/>
  <c r="H65" i="5"/>
  <c r="E65" i="5"/>
  <c r="I65" i="5"/>
  <c r="R25" i="5"/>
  <c r="E25" i="5"/>
  <c r="I25" i="5"/>
  <c r="H25" i="5"/>
  <c r="J25" i="5"/>
  <c r="R40" i="5"/>
  <c r="J40" i="5"/>
  <c r="H40" i="5"/>
  <c r="E40" i="5"/>
  <c r="I40" i="5"/>
  <c r="H55" i="5"/>
  <c r="R55" i="5"/>
  <c r="J55" i="5"/>
  <c r="I55" i="5"/>
  <c r="E55" i="5"/>
  <c r="R62" i="5"/>
  <c r="J62" i="5"/>
  <c r="E62" i="5"/>
  <c r="H62" i="5"/>
  <c r="I62" i="5"/>
  <c r="I30" i="5"/>
  <c r="H30" i="5"/>
  <c r="R30" i="5"/>
  <c r="J30" i="5"/>
  <c r="E30" i="5"/>
  <c r="H5" i="5"/>
  <c r="J5" i="5"/>
  <c r="R5" i="5"/>
  <c r="E5" i="5"/>
  <c r="I5" i="5"/>
  <c r="R36" i="5"/>
  <c r="J36" i="5"/>
  <c r="H36" i="5"/>
  <c r="E36" i="5"/>
  <c r="I36" i="5"/>
  <c r="R56" i="5"/>
  <c r="I56" i="5"/>
  <c r="J56" i="5"/>
  <c r="H56" i="5"/>
  <c r="E56" i="5"/>
  <c r="H54" i="5"/>
  <c r="I54" i="5"/>
  <c r="E54" i="5"/>
  <c r="R54" i="5"/>
  <c r="J54" i="5"/>
  <c r="R33" i="5"/>
  <c r="T33" i="5"/>
  <c r="H33" i="5"/>
  <c r="E19" i="5"/>
  <c r="I19" i="5"/>
  <c r="H19" i="5"/>
  <c r="R19" i="5"/>
  <c r="J19" i="5"/>
  <c r="R44" i="5"/>
  <c r="H44" i="5"/>
  <c r="I44" i="5"/>
  <c r="E44" i="5"/>
  <c r="J44" i="5"/>
  <c r="R46" i="5"/>
  <c r="E46" i="5"/>
  <c r="I46" i="5"/>
  <c r="J46" i="5"/>
  <c r="H46" i="5"/>
  <c r="I22" i="5"/>
  <c r="J22" i="5"/>
  <c r="R22" i="5"/>
  <c r="H22" i="5"/>
  <c r="E22" i="5"/>
  <c r="R53" i="5"/>
  <c r="H53" i="5"/>
  <c r="I53" i="5"/>
  <c r="E53" i="5"/>
  <c r="J53" i="5"/>
  <c r="E58" i="5"/>
  <c r="H58" i="5"/>
  <c r="R58" i="5"/>
  <c r="J58" i="5"/>
  <c r="I58" i="5"/>
  <c r="I26" i="5"/>
  <c r="R26" i="5"/>
  <c r="E26" i="5"/>
  <c r="H26" i="5"/>
  <c r="J26" i="5"/>
  <c r="J41" i="5"/>
  <c r="R41" i="5"/>
  <c r="H41" i="5"/>
  <c r="E41" i="5"/>
  <c r="I41" i="5"/>
  <c r="E28" i="5"/>
  <c r="J28" i="5"/>
  <c r="H28" i="5"/>
  <c r="R28" i="5"/>
  <c r="I28" i="5"/>
  <c r="H39" i="5"/>
  <c r="R39" i="5"/>
  <c r="I39" i="5"/>
  <c r="J39" i="5"/>
  <c r="E39" i="5"/>
  <c r="J67" i="5"/>
  <c r="E67" i="5"/>
  <c r="I67" i="5"/>
  <c r="H67" i="5"/>
  <c r="R67" i="5"/>
  <c r="R49" i="5"/>
  <c r="I49" i="5"/>
  <c r="J49" i="5"/>
  <c r="H49" i="5"/>
  <c r="E49" i="5"/>
  <c r="H51" i="5"/>
  <c r="R51" i="5"/>
  <c r="J51" i="5"/>
  <c r="E51" i="5"/>
  <c r="I51" i="5"/>
  <c r="E27" i="5"/>
  <c r="R27" i="5"/>
  <c r="J27" i="5"/>
  <c r="H27" i="5"/>
  <c r="I27" i="5"/>
  <c r="R68" i="5"/>
  <c r="E68" i="5"/>
  <c r="J68" i="5"/>
  <c r="I68" i="5"/>
  <c r="H68" i="5"/>
  <c r="R60" i="5"/>
  <c r="J60" i="5"/>
  <c r="I60" i="5"/>
  <c r="H60" i="5"/>
  <c r="E60" i="5"/>
  <c r="R64" i="5"/>
  <c r="J64" i="5"/>
  <c r="I64" i="5"/>
  <c r="H64" i="5"/>
  <c r="E64" i="5"/>
  <c r="R45" i="5"/>
  <c r="E45" i="5"/>
  <c r="J45" i="5"/>
  <c r="H45" i="5"/>
  <c r="I45" i="5"/>
  <c r="H23" i="5"/>
  <c r="R23" i="5"/>
  <c r="E23" i="5"/>
  <c r="I23" i="5"/>
  <c r="J23" i="5"/>
  <c r="I18" i="5"/>
  <c r="J18" i="5"/>
  <c r="H18" i="5"/>
  <c r="R18" i="5"/>
  <c r="E18" i="5"/>
  <c r="R32" i="5"/>
  <c r="E32" i="5"/>
  <c r="I32" i="5"/>
  <c r="J32" i="5"/>
  <c r="H32" i="5"/>
  <c r="R52" i="5"/>
  <c r="E52" i="5"/>
  <c r="I52" i="5"/>
  <c r="J52" i="5"/>
  <c r="H52" i="5"/>
  <c r="H29" i="5"/>
  <c r="R29" i="5"/>
  <c r="I29" i="5"/>
  <c r="J29" i="5"/>
  <c r="E29" i="5"/>
  <c r="R37" i="5"/>
  <c r="E37" i="5"/>
  <c r="J37" i="5"/>
  <c r="H37" i="5"/>
  <c r="I37" i="5"/>
  <c r="R61" i="5"/>
  <c r="H61" i="5"/>
  <c r="I61" i="5"/>
  <c r="E61" i="5"/>
  <c r="J61" i="5"/>
  <c r="J31" i="5"/>
  <c r="E31" i="5"/>
  <c r="I31" i="5"/>
  <c r="R31" i="5"/>
  <c r="H31" i="5"/>
  <c r="G36" i="5"/>
  <c r="R50" i="5"/>
  <c r="H50" i="5"/>
  <c r="E50" i="5"/>
  <c r="J50" i="5"/>
  <c r="I50" i="5"/>
  <c r="G6" i="5"/>
  <c r="R24" i="5"/>
  <c r="H24" i="5"/>
  <c r="J24" i="5"/>
  <c r="E24" i="5"/>
  <c r="I24" i="5"/>
  <c r="E42" i="5"/>
  <c r="I42" i="5"/>
  <c r="H42" i="5"/>
  <c r="R42" i="5"/>
  <c r="J42" i="5"/>
  <c r="J63" i="5"/>
  <c r="R63" i="5"/>
  <c r="H63" i="5"/>
  <c r="E63" i="5"/>
  <c r="I63" i="5"/>
  <c r="R48" i="5"/>
  <c r="J48" i="5"/>
  <c r="H48" i="5"/>
  <c r="I48" i="5"/>
  <c r="E48" i="5"/>
  <c r="G56" i="5"/>
  <c r="R21" i="5"/>
  <c r="H21" i="5"/>
  <c r="I21" i="5"/>
  <c r="D31" i="6"/>
  <c r="C30" i="6"/>
  <c r="D30" i="6"/>
  <c r="C32" i="6"/>
  <c r="D32" i="6"/>
  <c r="R16" i="5"/>
  <c r="I16" i="5"/>
  <c r="H16" i="5"/>
  <c r="E16" i="5"/>
  <c r="J16" i="5"/>
  <c r="E10" i="5"/>
  <c r="I10" i="5"/>
  <c r="R10" i="5"/>
  <c r="J10" i="5"/>
  <c r="H10" i="5"/>
  <c r="H13" i="5"/>
  <c r="R13" i="5"/>
  <c r="J13" i="5"/>
  <c r="E13" i="5"/>
  <c r="I13" i="5"/>
  <c r="H7" i="5"/>
  <c r="E7" i="5"/>
  <c r="R7" i="5"/>
  <c r="I7" i="5"/>
  <c r="J7" i="5"/>
  <c r="H17" i="5"/>
  <c r="I17" i="5"/>
  <c r="J17" i="5"/>
  <c r="R17" i="5"/>
  <c r="E17" i="5"/>
  <c r="G7" i="5"/>
  <c r="G66" i="6"/>
  <c r="H66" i="6" s="1"/>
  <c r="C66" i="6" s="1"/>
  <c r="G67" i="6"/>
  <c r="H67" i="6" s="1"/>
  <c r="D67" i="6" s="1"/>
  <c r="G65" i="6"/>
  <c r="H65" i="6" s="1"/>
  <c r="C65" i="6" s="1"/>
  <c r="E12" i="5"/>
  <c r="I12" i="5"/>
  <c r="J12" i="5"/>
  <c r="R12" i="5"/>
  <c r="H12" i="5"/>
  <c r="H9" i="5"/>
  <c r="J9" i="5"/>
  <c r="E9" i="5"/>
  <c r="I9" i="5"/>
  <c r="R9" i="5"/>
  <c r="R8" i="5"/>
  <c r="H8" i="5"/>
  <c r="J8" i="5"/>
  <c r="E8" i="5"/>
  <c r="I8" i="5"/>
  <c r="G9" i="5"/>
  <c r="G10" i="5"/>
  <c r="G8" i="5"/>
  <c r="H15" i="5"/>
  <c r="J15" i="5"/>
  <c r="E15" i="5"/>
  <c r="I15" i="5"/>
  <c r="R15" i="5"/>
  <c r="H11" i="5"/>
  <c r="R11" i="5"/>
  <c r="J11" i="5"/>
  <c r="E11" i="5"/>
  <c r="I11" i="5"/>
  <c r="I14" i="5"/>
  <c r="R14" i="5"/>
  <c r="J14" i="5"/>
  <c r="H14" i="5"/>
  <c r="E14" i="5"/>
  <c r="C68" i="6"/>
  <c r="C49" i="6"/>
  <c r="C47" i="6"/>
  <c r="C60" i="6"/>
  <c r="D60" i="6"/>
  <c r="D58" i="6"/>
  <c r="C58" i="6"/>
  <c r="D63" i="6"/>
  <c r="C63" i="6"/>
  <c r="C62" i="6"/>
  <c r="D62" i="6"/>
  <c r="C54" i="6"/>
  <c r="D54" i="6"/>
  <c r="D57" i="6"/>
  <c r="C57" i="6"/>
  <c r="F56" i="6"/>
  <c r="H56" i="6" s="1"/>
  <c r="H55" i="6"/>
  <c r="D59" i="6"/>
  <c r="C59" i="6"/>
  <c r="T62" i="5"/>
  <c r="T68" i="5"/>
  <c r="T67" i="5"/>
  <c r="T65" i="5"/>
  <c r="T56" i="5"/>
  <c r="T63" i="5"/>
  <c r="T57" i="5"/>
  <c r="T54" i="5"/>
  <c r="T64" i="5"/>
  <c r="T53" i="5"/>
  <c r="T58" i="5"/>
  <c r="T52" i="5"/>
  <c r="T55" i="5"/>
  <c r="T60" i="5"/>
  <c r="T59" i="5"/>
  <c r="T66" i="5"/>
  <c r="T61" i="5"/>
  <c r="T21" i="5"/>
  <c r="T5" i="5"/>
  <c r="T32" i="5"/>
  <c r="T6" i="5"/>
  <c r="T44" i="5"/>
  <c r="T24" i="5"/>
  <c r="T22" i="5"/>
  <c r="T9" i="5"/>
  <c r="T12" i="5"/>
  <c r="T37" i="5"/>
  <c r="T14" i="5"/>
  <c r="T8" i="5"/>
  <c r="T18" i="5"/>
  <c r="T42" i="5"/>
  <c r="T46" i="5"/>
  <c r="T27" i="5"/>
  <c r="T25" i="5"/>
  <c r="T39" i="5"/>
  <c r="T17" i="5"/>
  <c r="T20" i="5"/>
  <c r="T43" i="5"/>
  <c r="T30" i="5"/>
  <c r="T49" i="5"/>
  <c r="T35" i="5"/>
  <c r="T38" i="5"/>
  <c r="T31" i="5"/>
  <c r="T41" i="5"/>
  <c r="T28" i="5"/>
  <c r="T48" i="5"/>
  <c r="T13" i="5"/>
  <c r="T19" i="5"/>
  <c r="T29" i="5"/>
  <c r="T26" i="5"/>
  <c r="T45" i="5"/>
  <c r="T47" i="5"/>
  <c r="T11" i="5"/>
  <c r="T36" i="5"/>
  <c r="T7" i="5"/>
  <c r="T15" i="5"/>
  <c r="T50" i="5"/>
  <c r="T10" i="5"/>
  <c r="T51" i="5"/>
  <c r="T23" i="5"/>
  <c r="T40" i="5"/>
  <c r="T16" i="5"/>
  <c r="X34" i="5" l="1"/>
  <c r="X33" i="5"/>
  <c r="X45" i="5"/>
  <c r="X29" i="5"/>
  <c r="X28" i="5"/>
  <c r="X19" i="5"/>
  <c r="X23" i="5"/>
  <c r="X26" i="5"/>
  <c r="X35" i="5"/>
  <c r="X24" i="5"/>
  <c r="X21" i="5"/>
  <c r="X25" i="5"/>
  <c r="X20" i="5"/>
  <c r="X43" i="5"/>
  <c r="X44" i="5"/>
  <c r="X30" i="5"/>
  <c r="X18" i="5"/>
  <c r="X60" i="5"/>
  <c r="X68" i="5"/>
  <c r="X27" i="5"/>
  <c r="X49" i="5"/>
  <c r="X41" i="5"/>
  <c r="X58" i="5"/>
  <c r="X54" i="5"/>
  <c r="X40" i="5"/>
  <c r="X66" i="5"/>
  <c r="X57" i="5"/>
  <c r="X59" i="5"/>
  <c r="X38" i="5"/>
  <c r="X48" i="5"/>
  <c r="X61" i="5"/>
  <c r="X37" i="5"/>
  <c r="X51" i="5"/>
  <c r="X53" i="5"/>
  <c r="X56" i="5"/>
  <c r="X36" i="5"/>
  <c r="X47" i="5"/>
  <c r="X64" i="5"/>
  <c r="X67" i="5"/>
  <c r="X42" i="5"/>
  <c r="X32" i="5"/>
  <c r="X39" i="5"/>
  <c r="X65" i="5"/>
  <c r="X46" i="5"/>
  <c r="X5" i="5"/>
  <c r="X55" i="5"/>
  <c r="X50" i="5"/>
  <c r="X52" i="5"/>
  <c r="X62" i="5"/>
  <c r="X63" i="5"/>
  <c r="X31" i="5"/>
  <c r="X22" i="5"/>
  <c r="X6" i="5"/>
  <c r="X13" i="5"/>
  <c r="X10" i="5"/>
  <c r="D65" i="6"/>
  <c r="X9" i="5"/>
  <c r="X12" i="5"/>
  <c r="X14" i="5"/>
  <c r="X17" i="5"/>
  <c r="D66" i="6"/>
  <c r="C67" i="6"/>
  <c r="X11" i="5"/>
  <c r="X15" i="5"/>
  <c r="X8" i="5"/>
  <c r="X7" i="5"/>
  <c r="G69" i="6"/>
  <c r="H69" i="6" s="1"/>
  <c r="H70" i="6" s="1"/>
  <c r="D2" i="6" s="1"/>
  <c r="X16" i="5"/>
  <c r="D55" i="6"/>
  <c r="C55" i="6"/>
  <c r="D56" i="6"/>
  <c r="C56" i="6"/>
  <c r="S64" i="5"/>
  <c r="S55" i="5"/>
  <c r="S60" i="5"/>
  <c r="S66" i="5"/>
  <c r="S53" i="5"/>
  <c r="S63" i="5"/>
  <c r="S58" i="5"/>
  <c r="S61" i="5"/>
  <c r="S67" i="5"/>
  <c r="S52" i="5"/>
  <c r="S62" i="5"/>
  <c r="S68" i="5"/>
  <c r="S57" i="5"/>
  <c r="S56" i="5"/>
  <c r="S65" i="5"/>
  <c r="S54" i="5"/>
  <c r="S59" i="5"/>
  <c r="S45" i="5"/>
  <c r="S8" i="5"/>
  <c r="S18" i="5"/>
  <c r="S34" i="5"/>
  <c r="S24" i="5"/>
  <c r="S6" i="5"/>
  <c r="S23" i="5"/>
  <c r="S46" i="5"/>
  <c r="S31" i="5"/>
  <c r="S48" i="5"/>
  <c r="S26" i="5"/>
  <c r="S42" i="5"/>
  <c r="S11" i="5"/>
  <c r="S43" i="5"/>
  <c r="S29" i="5"/>
  <c r="S17" i="5"/>
  <c r="S28" i="5"/>
  <c r="S41" i="5"/>
  <c r="S38" i="5"/>
  <c r="S44" i="5"/>
  <c r="S21" i="5"/>
  <c r="S14" i="5"/>
  <c r="S20" i="5"/>
  <c r="S19" i="5"/>
  <c r="S16" i="5"/>
  <c r="S13" i="5"/>
  <c r="S5" i="5"/>
  <c r="S50" i="5"/>
  <c r="S37" i="5"/>
  <c r="S32" i="5"/>
  <c r="S9" i="5"/>
  <c r="S15" i="5"/>
  <c r="S33" i="5"/>
  <c r="S12" i="5"/>
  <c r="S39" i="5"/>
  <c r="S40" i="5"/>
  <c r="S25" i="5"/>
  <c r="S27" i="5"/>
  <c r="S30" i="5"/>
  <c r="S36" i="5"/>
  <c r="S10" i="5"/>
  <c r="S7" i="5"/>
  <c r="S47" i="5"/>
  <c r="S35" i="5"/>
  <c r="S49" i="5"/>
  <c r="S22" i="5"/>
  <c r="S51"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<sst xmlns="http://schemas.openxmlformats.org/spreadsheetml/2006/main" count="21848" uniqueCount="15522">
  <si>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</si>
  <si>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</si>
  <si>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</si>
  <si>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</si>
  <si>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</si>
  <si>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</si>
  <si>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</si>
  <si>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</si>
  <si>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</si>
  <si>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</si>
  <si>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</si>
  <si>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</si>
  <si>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</si>
  <si>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</si>
  <si>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</si>
  <si>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</si>
  <si>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</si>
  <si>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</si>
  <si>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</si>
  <si>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</si>
  <si>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</si>
  <si>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</si>
  <si>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</si>
  <si>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</si>
  <si>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</si>
  <si>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</si>
  <si>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</si>
  <si>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</si>
  <si>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</si>
  <si>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</si>
  <si>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</si>
  <si>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</si>
  <si>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</si>
  <si>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</si>
  <si>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</si>
  <si>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</si>
  <si>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</si>
  <si>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</si>
  <si>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</si>
  <si>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</si>
  <si>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</si>
  <si>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</si>
  <si>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</si>
  <si>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</si>
  <si>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</si>
  <si>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</si>
  <si>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</si>
  <si>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</si>
  <si>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</si>
  <si>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</si>
  <si>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</si>
  <si>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</si>
  <si>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</si>
  <si>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</si>
  <si>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</si>
  <si>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</si>
  <si>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</si>
  <si>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</si>
  <si>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</si>
  <si>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</si>
  <si>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</si>
  <si>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</si>
  <si>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</si>
  <si>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</si>
  <si>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</si>
  <si>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</si>
  <si>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</si>
  <si>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</si>
  <si>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</si>
  <si>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</si>
  <si>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</si>
  <si>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</si>
  <si>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</si>
  <si>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</si>
  <si>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</si>
  <si>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</si>
  <si>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</si>
  <si>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</si>
  <si>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</si>
  <si>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</si>
  <si>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</si>
  <si>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</si>
  <si>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</si>
  <si>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</si>
  <si>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</si>
  <si>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</si>
  <si>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</si>
  <si>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</si>
  <si>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</si>
  <si>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</si>
  <si>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</si>
  <si>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</si>
  <si>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</si>
  <si>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</si>
  <si>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</si>
  <si>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</si>
  <si>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</si>
  <si>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</si>
  <si>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</si>
  <si>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</si>
  <si>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</si>
  <si>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</si>
  <si>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</si>
  <si>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</si>
  <si>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</si>
  <si>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</si>
  <si>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</si>
  <si>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</si>
  <si>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</si>
  <si>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</si>
  <si>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</si>
  <si>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</si>
  <si>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</si>
  <si>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</si>
  <si>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</si>
  <si>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</si>
  <si>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</si>
  <si>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</si>
  <si>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</si>
  <si>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</si>
  <si>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</si>
  <si>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</si>
  <si>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</si>
  <si>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</si>
  <si>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</si>
  <si>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</si>
  <si>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</si>
  <si>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</si>
  <si>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</si>
  <si>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</si>
  <si>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</si>
  <si>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</si>
  <si>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</si>
  <si>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</si>
  <si>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</si>
  <si>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</si>
  <si>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</si>
  <si>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</si>
  <si>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</si>
  <si>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</si>
  <si>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</si>
  <si>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</si>
  <si>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</si>
  <si>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</si>
  <si>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</si>
  <si>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</si>
  <si>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</si>
  <si>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</si>
  <si>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</si>
  <si>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</si>
  <si>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</si>
  <si>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</si>
  <si>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</si>
  <si>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</si>
  <si>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</si>
  <si>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</si>
  <si>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</si>
  <si>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</si>
  <si>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</si>
  <si>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</si>
  <si>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</si>
  <si>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</si>
  <si>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</si>
  <si>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</si>
  <si>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</si>
  <si>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</si>
  <si>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</si>
  <si>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</si>
  <si>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</si>
  <si>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</si>
  <si>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</si>
  <si>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</si>
  <si>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</si>
  <si>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</si>
  <si>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</si>
  <si>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</si>
  <si>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</si>
  <si>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</si>
  <si>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</si>
  <si>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</si>
  <si>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</si>
  <si>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</si>
  <si>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</si>
  <si>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</si>
  <si>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</si>
  <si>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</si>
  <si>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</si>
  <si>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</si>
  <si>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</si>
  <si>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</si>
  <si>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</si>
  <si>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</si>
  <si>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</si>
  <si>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</si>
  <si>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</si>
  <si>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</si>
  <si>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</si>
  <si>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</si>
  <si>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</si>
  <si>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</si>
  <si>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</si>
  <si>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</si>
  <si>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</si>
  <si>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</si>
  <si>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</si>
  <si>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</si>
  <si>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</si>
  <si>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</si>
  <si>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</si>
  <si>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</si>
  <si>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</si>
  <si>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</si>
  <si>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</si>
  <si>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</si>
  <si>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</si>
  <si>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</si>
  <si>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</si>
  <si>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</si>
  <si>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</si>
  <si>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</si>
  <si>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</si>
  <si>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</si>
  <si>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</si>
  <si>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</si>
  <si>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</si>
  <si>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</si>
  <si>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</si>
  <si>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</si>
  <si>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</si>
  <si>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</si>
  <si>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</si>
  <si>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</si>
  <si>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</si>
  <si>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</si>
  <si>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</si>
  <si>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</si>
  <si>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</si>
  <si>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</si>
  <si>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</si>
  <si>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</si>
  <si>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</si>
  <si>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</si>
  <si>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</si>
  <si>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</si>
  <si>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</si>
  <si>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</si>
  <si>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</si>
  <si>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</si>
  <si>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</si>
  <si>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</si>
  <si>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</si>
  <si>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</si>
  <si>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</si>
  <si>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</si>
  <si>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</si>
  <si>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</si>
  <si>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</si>
  <si>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</si>
  <si>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</si>
  <si>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</si>
  <si>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</si>
  <si>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</si>
  <si>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</si>
  <si>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</si>
  <si>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</si>
  <si>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</si>
  <si>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</si>
  <si>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</si>
  <si>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</si>
  <si>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</si>
  <si>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</si>
  <si>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</si>
  <si>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</si>
  <si>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</si>
  <si>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</si>
  <si>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</si>
  <si>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</si>
  <si>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</si>
  <si>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</si>
  <si>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</si>
  <si>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</si>
  <si>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</si>
  <si>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</si>
  <si>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</si>
  <si>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</si>
  <si>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</si>
  <si>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</si>
  <si>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</si>
  <si>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</si>
  <si>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</si>
  <si>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</si>
  <si>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</si>
  <si>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</si>
  <si>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</si>
  <si>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</si>
  <si>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</si>
  <si>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</si>
  <si>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</si>
  <si>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</si>
  <si>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</si>
  <si>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</si>
  <si>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</si>
  <si>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</si>
  <si>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</si>
  <si>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</si>
  <si>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</si>
  <si>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</si>
  <si>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</si>
  <si>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</si>
  <si>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</si>
  <si>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</si>
  <si>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</si>
  <si>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</si>
  <si>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</si>
  <si>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</si>
  <si>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</si>
  <si>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</si>
  <si>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</si>
  <si>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</si>
  <si>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</si>
  <si>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</si>
  <si>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</si>
  <si>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</si>
  <si>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</si>
  <si>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</si>
  <si>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</si>
  <si>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</si>
  <si>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</si>
  <si>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</si>
  <si>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</si>
  <si>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</si>
  <si>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</si>
  <si>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</si>
  <si>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</si>
  <si>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</si>
  <si>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</si>
  <si>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</si>
  <si>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</si>
  <si>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</si>
  <si>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</si>
  <si>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</si>
  <si>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</si>
  <si>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</si>
  <si>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</si>
  <si>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</si>
  <si>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</si>
  <si>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</si>
  <si>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</si>
  <si>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</si>
  <si>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</si>
  <si>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</si>
  <si>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</si>
  <si>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</si>
  <si>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</si>
  <si>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</si>
  <si>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</si>
  <si>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</si>
  <si>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</si>
  <si>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</si>
  <si>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</si>
  <si>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</si>
  <si>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</si>
  <si>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</si>
  <si>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</si>
  <si>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</si>
  <si>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</si>
  <si>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</si>
  <si>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</si>
  <si>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</si>
  <si>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</si>
  <si>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</si>
  <si>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</si>
  <si>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</si>
  <si>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</si>
  <si>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</si>
  <si>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</si>
  <si>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</si>
  <si>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</si>
  <si>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</si>
  <si>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</si>
  <si>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</si>
  <si>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</si>
  <si>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</si>
  <si>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</si>
  <si>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</si>
  <si>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</si>
  <si>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</si>
  <si>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</si>
  <si>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</si>
  <si>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</si>
  <si>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</si>
  <si>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</si>
  <si>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</si>
  <si>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</si>
  <si>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</si>
  <si>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</si>
  <si>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</si>
  <si>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</si>
  <si>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</si>
  <si>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</si>
  <si>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</si>
  <si>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</si>
  <si>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</si>
  <si>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</si>
  <si>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</si>
  <si>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</si>
  <si>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</si>
  <si>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</si>
  <si>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</si>
  <si>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</si>
  <si>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</si>
  <si>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</si>
  <si>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</si>
  <si>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</si>
  <si>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</si>
  <si>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</si>
  <si>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</si>
  <si>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</si>
  <si>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</si>
  <si>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</si>
  <si>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</si>
  <si>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</si>
  <si>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</si>
  <si>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</si>
  <si>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</si>
  <si>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</si>
  <si>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</si>
  <si>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</si>
  <si>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</si>
  <si>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</si>
  <si>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</si>
  <si>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</si>
  <si>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</si>
  <si>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</si>
  <si>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</si>
  <si>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</si>
  <si>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</si>
  <si>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</si>
  <si>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</si>
  <si>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</si>
  <si>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</si>
  <si>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</si>
  <si>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</si>
  <si>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</si>
  <si>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</si>
  <si>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</si>
  <si>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</si>
  <si>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</si>
  <si>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</si>
  <si>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</si>
  <si>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</si>
  <si>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</si>
  <si>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</si>
  <si>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</si>
  <si>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</si>
  <si>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</si>
  <si>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</si>
  <si>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</si>
  <si>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</si>
  <si>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</si>
  <si>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</si>
  <si>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</si>
  <si>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</si>
  <si>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</si>
  <si>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</si>
  <si>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</si>
  <si>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</si>
  <si>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</si>
  <si>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</si>
  <si>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</si>
  <si>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</si>
  <si>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</si>
  <si>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</si>
  <si>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</si>
  <si>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</si>
  <si>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</si>
  <si>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</si>
  <si>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</si>
  <si>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</si>
  <si>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</si>
  <si>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</si>
  <si>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</si>
  <si>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</si>
  <si>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</si>
  <si>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</si>
  <si>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</si>
  <si>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</si>
  <si>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</si>
  <si>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</si>
  <si>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</si>
  <si>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</si>
  <si>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</si>
  <si>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</si>
  <si>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</si>
  <si>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</si>
  <si>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</si>
  <si>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</si>
  <si>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</si>
  <si>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</si>
  <si>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</si>
  <si>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</si>
  <si>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</si>
  <si>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</si>
  <si>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</si>
  <si>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</si>
  <si>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</si>
  <si>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</si>
  <si>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</si>
  <si>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</si>
  <si>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</si>
  <si>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</si>
  <si>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</si>
  <si>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</si>
  <si>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</si>
  <si>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</si>
  <si>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</si>
  <si>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</si>
  <si>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</si>
  <si>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</si>
  <si>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</si>
  <si>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</si>
  <si>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</si>
  <si>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</si>
  <si>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</si>
  <si>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</si>
  <si>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</si>
  <si>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</si>
  <si>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</si>
  <si>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</si>
  <si>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</si>
  <si>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</si>
  <si>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</si>
  <si>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</si>
  <si>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</si>
  <si>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</si>
  <si>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</si>
  <si>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</si>
  <si>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</si>
  <si>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</si>
  <si>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</si>
  <si>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</si>
  <si>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</si>
  <si>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</si>
  <si>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</si>
  <si>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</si>
  <si>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</si>
  <si>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</si>
  <si>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</si>
  <si>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</si>
  <si>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</si>
  <si>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</si>
  <si>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</si>
  <si>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</si>
  <si>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</si>
  <si>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</si>
  <si>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</si>
  <si>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</si>
  <si>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</si>
  <si>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</si>
  <si>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</si>
  <si>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</si>
  <si>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</si>
  <si>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</si>
  <si>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</si>
  <si>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</si>
  <si>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</si>
  <si>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</si>
  <si>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</si>
  <si>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</si>
  <si>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</si>
  <si>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</si>
  <si>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</si>
  <si>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</si>
  <si>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</si>
  <si>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</si>
  <si>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</si>
  <si>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</si>
  <si>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</si>
  <si>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</si>
  <si>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</si>
  <si>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</si>
  <si>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</si>
  <si>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</si>
  <si>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</si>
  <si>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</si>
  <si>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</si>
  <si>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</si>
  <si>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</si>
  <si>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</si>
  <si>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</si>
  <si>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</si>
  <si>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</si>
  <si>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</si>
  <si>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</si>
  <si>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</si>
  <si>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</si>
  <si>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</si>
  <si>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</si>
  <si>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</si>
  <si>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</si>
  <si>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</si>
  <si>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</si>
  <si>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</si>
  <si>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</si>
  <si>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</si>
  <si>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</si>
  <si>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</si>
  <si>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</si>
  <si>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</si>
  <si>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</si>
  <si>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</si>
  <si>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</si>
  <si>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</si>
  <si>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</si>
  <si>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</si>
  <si>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</si>
  <si>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</si>
  <si>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</si>
  <si>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</si>
  <si>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</si>
  <si>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</si>
  <si>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</si>
  <si>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</si>
  <si>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</si>
  <si>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</si>
  <si>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</si>
  <si>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</si>
  <si>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</si>
  <si>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</si>
  <si>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</si>
  <si>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</si>
  <si>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</si>
  <si>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</si>
  <si>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</si>
  <si>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</si>
  <si>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</si>
  <si>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</si>
  <si>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</si>
  <si>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</si>
  <si>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</si>
  <si>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</si>
  <si>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</si>
  <si>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</si>
  <si>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</si>
  <si>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</si>
  <si>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</si>
  <si>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</si>
  <si>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</si>
  <si>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</si>
  <si>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</si>
  <si>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</si>
  <si>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</si>
  <si>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</si>
  <si>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</si>
  <si>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</si>
  <si>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</si>
  <si>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</si>
  <si>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</si>
  <si>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</si>
  <si>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</si>
  <si>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</si>
  <si>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</si>
  <si>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</si>
  <si>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</si>
  <si>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</si>
  <si>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</si>
  <si>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</si>
  <si>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</si>
  <si>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</si>
  <si>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</si>
  <si>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</si>
  <si>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</si>
  <si>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</si>
  <si>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</si>
  <si>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</si>
  <si>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</si>
  <si>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</si>
  <si>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</si>
  <si>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</si>
  <si>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</si>
  <si>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</si>
  <si>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</si>
  <si>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</si>
  <si>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</si>
  <si>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</si>
  <si>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</si>
  <si>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</si>
  <si>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</si>
  <si>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</si>
  <si>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</si>
  <si>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</si>
  <si>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</si>
  <si>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</si>
  <si>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</si>
  <si>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</si>
  <si>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</si>
  <si>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</si>
  <si>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</si>
  <si>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</si>
  <si>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</si>
  <si>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</si>
  <si>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</si>
  <si>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</si>
  <si>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</si>
  <si>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</si>
  <si>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</si>
  <si>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</si>
  <si>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</si>
  <si>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</si>
  <si>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</si>
  <si>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</si>
  <si>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</si>
  <si>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</si>
  <si>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</si>
  <si>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</si>
  <si>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</si>
  <si>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</si>
  <si>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</si>
  <si>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</si>
  <si>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</si>
  <si>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</si>
  <si>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</si>
  <si>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</si>
  <si>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</si>
  <si>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</si>
  <si>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</si>
  <si>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</si>
  <si>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</si>
  <si>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</si>
  <si>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</si>
  <si>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</si>
  <si>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</si>
  <si>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</si>
  <si>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</si>
  <si>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</si>
  <si>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</si>
  <si>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</si>
  <si>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</si>
  <si>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</si>
  <si>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</si>
  <si>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</si>
  <si>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</si>
  <si>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</si>
  <si>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</si>
  <si>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</si>
  <si>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</si>
  <si>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</si>
  <si>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</si>
  <si>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</si>
  <si>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</si>
  <si>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</si>
  <si>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</si>
  <si>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</si>
  <si>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</si>
  <si>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</si>
  <si>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</si>
  <si>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</si>
  <si>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</si>
  <si>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</si>
  <si>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</si>
  <si>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</si>
  <si>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</si>
  <si>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</si>
  <si>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</si>
  <si>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</si>
  <si>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</si>
  <si>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</si>
  <si>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</si>
  <si>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</si>
  <si>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</si>
  <si>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</si>
  <si>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</si>
  <si>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</si>
  <si>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</si>
  <si>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</si>
  <si>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</si>
  <si>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</si>
  <si>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</si>
  <si>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</si>
  <si>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</si>
  <si>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</si>
  <si>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</si>
  <si>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</si>
  <si>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</si>
  <si>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</si>
  <si>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</si>
  <si>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</si>
  <si>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</si>
  <si>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</si>
  <si>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</si>
  <si>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</si>
  <si>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</si>
  <si>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</si>
  <si>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</si>
  <si>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</si>
  <si>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</si>
  <si>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</si>
  <si>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</si>
  <si>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</si>
  <si>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</si>
  <si>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</si>
  <si>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</si>
  <si>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</si>
  <si>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</si>
  <si>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</si>
  <si>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</si>
  <si>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</si>
  <si>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</si>
  <si>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</si>
  <si>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</si>
  <si>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</si>
  <si>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</si>
  <si>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</si>
  <si>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</si>
  <si>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</si>
  <si>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</si>
  <si>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</si>
  <si>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</si>
  <si>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</si>
  <si>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</si>
  <si>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</si>
  <si>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</si>
  <si>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</si>
  <si>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</si>
  <si>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</si>
  <si>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</si>
  <si>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</si>
  <si>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</si>
  <si>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</si>
  <si>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</si>
  <si>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</si>
  <si>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</si>
  <si>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</si>
  <si>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</si>
  <si>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</si>
  <si>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</si>
  <si>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</si>
  <si>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</si>
  <si>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</si>
  <si>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</si>
  <si>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</si>
  <si>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</si>
  <si>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</si>
  <si>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</si>
  <si>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</si>
  <si>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</si>
  <si>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</si>
  <si>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</si>
  <si>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</si>
  <si>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</si>
  <si>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</si>
  <si>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</si>
  <si>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</si>
  <si>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</si>
  <si>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</si>
  <si>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</si>
  <si>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</si>
  <si>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</si>
  <si>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</si>
  <si>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</si>
  <si>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</si>
  <si>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</si>
  <si>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</si>
  <si>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</si>
  <si>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</si>
  <si>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</si>
  <si>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</si>
  <si>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</si>
  <si>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</si>
  <si>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</si>
  <si>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</si>
  <si>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</si>
  <si>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</si>
  <si>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</si>
  <si>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</si>
  <si>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</si>
  <si>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</si>
  <si>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</si>
  <si>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</si>
  <si>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</si>
  <si>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</si>
  <si>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</si>
  <si>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</si>
  <si>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</si>
  <si>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</si>
  <si>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</si>
  <si>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</si>
  <si>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</si>
  <si>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</si>
  <si>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</si>
  <si>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</si>
  <si>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</si>
  <si>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</si>
  <si>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</si>
  <si>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</si>
  <si>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</si>
  <si>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</si>
  <si>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</si>
  <si>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</si>
  <si>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</si>
  <si>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</si>
  <si>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</si>
  <si>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</si>
  <si>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</si>
  <si>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</si>
  <si>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</si>
  <si>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</si>
  <si>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</si>
  <si>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</si>
  <si>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</si>
  <si>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</si>
  <si>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</si>
  <si>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</si>
  <si>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</si>
  <si>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</si>
  <si>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</si>
  <si>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</si>
  <si>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</si>
  <si>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</si>
  <si>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</si>
  <si>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</si>
  <si>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</si>
  <si>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</si>
  <si>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</si>
  <si>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</si>
  <si>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</si>
  <si>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</si>
  <si>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</si>
  <si>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</si>
  <si>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</si>
  <si>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</si>
  <si>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</si>
  <si>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</si>
  <si>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</si>
  <si>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</si>
  <si>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</si>
  <si>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</si>
  <si>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</si>
  <si>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</si>
  <si>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</si>
  <si>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</si>
  <si>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</si>
  <si>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</si>
  <si>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</si>
  <si>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</si>
  <si>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</si>
  <si>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</si>
  <si>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</si>
  <si>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</si>
  <si>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</si>
  <si>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</si>
  <si>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</si>
  <si>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</si>
  <si>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</si>
  <si>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</si>
  <si>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</si>
  <si>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</si>
  <si>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</si>
  <si>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</si>
  <si>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</si>
  <si>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</si>
  <si>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</si>
  <si>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</si>
  <si>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</si>
  <si>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</si>
  <si>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</si>
  <si>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</si>
  <si>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</si>
  <si>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</si>
  <si>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</si>
  <si>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</si>
  <si>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</si>
  <si>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</si>
  <si>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</si>
  <si>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</si>
  <si>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</si>
  <si>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</si>
  <si>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</si>
  <si>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</si>
  <si>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</si>
  <si>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</si>
  <si>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</si>
  <si>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</si>
  <si>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</si>
  <si>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</si>
  <si>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</si>
  <si>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</si>
  <si>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</si>
  <si>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</si>
  <si>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</si>
  <si>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</si>
  <si>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</si>
  <si>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</si>
  <si>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</si>
  <si>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</si>
  <si>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</si>
  <si>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</si>
  <si>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</si>
  <si>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</si>
  <si>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</si>
  <si>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</si>
  <si>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</si>
  <si>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</si>
  <si>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</si>
  <si>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</si>
  <si>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</si>
  <si>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</si>
  <si>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</si>
  <si>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</si>
  <si>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</si>
  <si>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</si>
  <si>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</si>
  <si>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</si>
  <si>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</si>
  <si>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</si>
  <si>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</si>
  <si>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</si>
  <si>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</si>
  <si>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</si>
  <si>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</si>
  <si>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</si>
  <si>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</si>
  <si>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</si>
  <si>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</si>
  <si>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</si>
  <si>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</si>
  <si>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</si>
  <si>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</si>
  <si>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</si>
  <si>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</si>
  <si>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</si>
  <si>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</si>
  <si>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</si>
  <si>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</si>
  <si>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</si>
  <si>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</si>
  <si>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</si>
  <si>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</si>
  <si>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</si>
  <si>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</si>
  <si>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</si>
  <si>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</si>
  <si>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</si>
  <si>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</si>
  <si>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</si>
  <si>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</si>
  <si>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</si>
  <si>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</si>
  <si>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</si>
  <si>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</si>
  <si>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</si>
  <si>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</si>
  <si>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</si>
  <si>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</si>
  <si>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</si>
  <si>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</si>
  <si>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</si>
  <si>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</si>
  <si>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</si>
  <si>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</si>
  <si>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</si>
  <si>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</si>
  <si>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</si>
  <si>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</si>
  <si>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</si>
  <si>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</si>
  <si>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</si>
  <si>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</si>
  <si>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</si>
  <si>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</si>
  <si>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</si>
  <si>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</si>
  <si>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</si>
  <si>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</si>
  <si>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</si>
  <si>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</si>
  <si>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</si>
  <si>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</si>
  <si>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</si>
  <si>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</si>
  <si>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</si>
  <si>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</si>
  <si>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</si>
  <si>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</si>
  <si>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</si>
  <si>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</si>
  <si>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</si>
  <si>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</si>
  <si>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</si>
  <si>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</si>
  <si>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</si>
  <si>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</si>
  <si>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</si>
  <si>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</si>
  <si>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</si>
  <si>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</si>
  <si>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</si>
  <si>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</si>
  <si>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</si>
  <si>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</si>
  <si>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</si>
  <si>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</si>
  <si>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</si>
  <si>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</si>
  <si>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</si>
  <si>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</si>
  <si>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</si>
  <si>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</si>
  <si>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</si>
  <si>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</si>
  <si>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</si>
  <si>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</si>
  <si>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</si>
  <si>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</si>
  <si>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</si>
  <si>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</si>
  <si>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</si>
  <si>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</si>
  <si>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</si>
  <si>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</si>
  <si>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</si>
  <si>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</si>
  <si>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</si>
  <si>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</si>
  <si>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</si>
  <si>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</si>
  <si>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</si>
  <si>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</si>
  <si>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</si>
  <si>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</si>
  <si>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</si>
  <si>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</si>
  <si>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</si>
  <si>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</si>
  <si>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</si>
  <si>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</si>
  <si>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</si>
  <si>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</si>
  <si>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</si>
  <si>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</si>
  <si>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</si>
  <si>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</si>
  <si>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</si>
  <si>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</si>
  <si>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</si>
  <si>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</si>
  <si>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</si>
  <si>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</si>
  <si>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</si>
  <si>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</si>
  <si>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</si>
  <si>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</si>
  <si>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</si>
  <si>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</si>
  <si>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</si>
  <si>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</si>
  <si>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</si>
  <si>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</si>
  <si>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</si>
  <si>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</si>
  <si>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</si>
  <si>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</si>
  <si>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</si>
  <si>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</si>
  <si>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</si>
  <si>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</si>
  <si>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</si>
  <si>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</si>
  <si>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</si>
  <si>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</si>
  <si>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</si>
  <si>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</si>
  <si>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</si>
  <si>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</si>
  <si>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</si>
  <si>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</si>
  <si>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</si>
  <si>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</si>
  <si>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</si>
  <si>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</si>
  <si>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</si>
  <si>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</si>
  <si>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</si>
  <si>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</si>
  <si>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</si>
  <si>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</si>
  <si>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</si>
  <si>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</si>
  <si>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</si>
  <si>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</si>
  <si>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</si>
  <si>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</si>
  <si>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</si>
  <si>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</si>
  <si>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</si>
  <si>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</si>
  <si>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</si>
  <si>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</si>
  <si>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</si>
  <si>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</si>
  <si>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</si>
  <si>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</si>
  <si>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</si>
  <si>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</si>
  <si>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</si>
  <si>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</si>
  <si>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</si>
  <si>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</si>
  <si>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</si>
  <si>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</si>
  <si>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</si>
  <si>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</si>
  <si>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</si>
  <si>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</si>
  <si>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</si>
  <si>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</si>
  <si>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</si>
  <si>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</si>
  <si>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</si>
  <si>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</si>
  <si>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</si>
  <si>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</si>
  <si>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</si>
  <si>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</si>
  <si>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</si>
  <si>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</si>
  <si>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</si>
  <si>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</si>
  <si>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</si>
  <si>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</si>
  <si>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</si>
  <si>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</si>
  <si>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</si>
  <si>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</si>
  <si>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</si>
  <si>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</si>
  <si>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</si>
  <si>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</si>
  <si>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</si>
  <si>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</si>
  <si>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</si>
  <si>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</si>
  <si>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</si>
  <si>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</si>
  <si>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</si>
  <si>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</si>
  <si>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</si>
  <si>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</si>
  <si>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</si>
  <si>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</si>
  <si>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</si>
  <si>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</si>
  <si>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</si>
  <si>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</si>
  <si>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</si>
  <si>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</si>
  <si>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</si>
  <si>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</si>
  <si>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</si>
  <si>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</si>
  <si>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</si>
  <si>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</si>
  <si>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</si>
  <si>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</si>
  <si>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</si>
  <si>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</si>
  <si>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</si>
  <si>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</si>
  <si>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</si>
  <si>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</si>
  <si>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</si>
  <si>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</si>
  <si>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</si>
  <si>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</si>
  <si>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</si>
  <si>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</si>
  <si>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</si>
  <si>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</si>
  <si>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</si>
  <si>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</si>
  <si>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</si>
  <si>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</si>
  <si>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</si>
  <si>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</si>
  <si>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</si>
  <si>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</si>
  <si>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</si>
  <si>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</si>
  <si>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</si>
  <si>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</si>
  <si>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</si>
  <si>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</si>
  <si>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</si>
  <si>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</si>
  <si>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</si>
  <si>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</si>
  <si>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</si>
  <si>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</si>
  <si>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</si>
  <si>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</si>
  <si>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</si>
  <si>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</si>
  <si>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</si>
  <si>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</si>
  <si>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</si>
  <si>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</si>
  <si>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</si>
  <si>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</si>
  <si>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</si>
  <si>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</si>
  <si>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</si>
  <si>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</si>
  <si>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</si>
  <si>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</si>
  <si>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</si>
  <si>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</si>
  <si>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</si>
  <si>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</si>
  <si>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</si>
  <si>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</si>
  <si>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</si>
  <si>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</si>
  <si>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</si>
  <si>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</si>
  <si>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</si>
  <si>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</si>
  <si>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</si>
  <si>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</si>
  <si>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</si>
  <si>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</si>
  <si>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</si>
  <si>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</si>
  <si>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</si>
  <si>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</si>
  <si>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</si>
  <si>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</si>
  <si>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</si>
  <si>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</si>
  <si>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</si>
  <si>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</si>
  <si>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</si>
  <si>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</si>
  <si>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</si>
  <si>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</si>
  <si>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</si>
  <si>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</si>
  <si>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</si>
  <si>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</si>
  <si>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</si>
  <si>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</si>
  <si>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</si>
  <si>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</si>
  <si>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</si>
  <si>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</si>
  <si>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</si>
  <si>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</si>
  <si>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</si>
  <si>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</si>
  <si>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</si>
  <si>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</si>
  <si>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</si>
  <si>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</si>
  <si>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</si>
  <si>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</si>
  <si>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</si>
  <si>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</si>
  <si>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</si>
  <si>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</si>
  <si>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</si>
  <si>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</si>
  <si>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</si>
  <si>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</si>
  <si>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</si>
  <si>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</si>
  <si>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</si>
  <si>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</si>
  <si>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</si>
  <si>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</si>
  <si>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</si>
  <si>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</si>
  <si>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</si>
  <si>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</si>
  <si>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</si>
  <si>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</si>
  <si>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</si>
  <si>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</si>
  <si>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</si>
  <si>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</si>
  <si>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</si>
  <si>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</si>
  <si>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</si>
  <si>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</si>
  <si>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</si>
  <si>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</si>
  <si>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</si>
  <si>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</si>
  <si>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</si>
  <si>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</si>
  <si>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</si>
  <si>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</si>
  <si>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</si>
  <si>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</si>
  <si>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</si>
  <si>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</si>
  <si>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</si>
  <si>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</si>
  <si>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</si>
  <si>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</si>
  <si>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</si>
  <si>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</si>
  <si>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</si>
  <si>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</si>
  <si>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</si>
  <si>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</si>
  <si>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</si>
  <si>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</si>
  <si>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</si>
  <si>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</si>
  <si>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</si>
  <si>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</si>
  <si>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</si>
  <si>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</si>
  <si>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</si>
  <si>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</si>
  <si>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</si>
  <si>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</si>
  <si>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</si>
  <si>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</si>
  <si>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</si>
  <si>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</si>
  <si>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</si>
  <si>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</si>
  <si>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</si>
  <si>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</si>
  <si>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</si>
  <si>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</si>
  <si>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</si>
  <si>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</si>
  <si>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</si>
  <si>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</si>
  <si>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</si>
  <si>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</si>
  <si>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</si>
  <si>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</si>
  <si>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</si>
  <si>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</si>
  <si>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</si>
  <si>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</si>
  <si>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</si>
  <si>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</si>
  <si>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</si>
  <si>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</si>
  <si>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</si>
  <si>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</si>
  <si>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</si>
  <si>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</si>
  <si>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</si>
  <si>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</si>
  <si>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</si>
  <si>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</si>
  <si>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</si>
  <si>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</si>
  <si>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</si>
  <si>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</si>
  <si>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</si>
  <si>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</si>
  <si>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</si>
  <si>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</si>
  <si>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</si>
  <si>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</si>
  <si>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</si>
  <si>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</si>
  <si>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</si>
  <si>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</si>
  <si>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</si>
  <si>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</si>
  <si>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</si>
  <si>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</si>
  <si>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</si>
  <si>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</si>
  <si>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</si>
  <si>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</si>
  <si>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</si>
  <si>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</si>
  <si>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</si>
  <si>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</si>
  <si>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</si>
  <si>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</si>
  <si>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</si>
  <si>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</si>
  <si>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</si>
  <si>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</si>
  <si>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</si>
  <si>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</si>
  <si>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</si>
  <si>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</si>
  <si>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</si>
  <si>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</si>
  <si>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</si>
  <si>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</si>
  <si>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</si>
  <si>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</si>
  <si>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</si>
  <si>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</si>
  <si>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</si>
  <si>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</si>
  <si>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</si>
  <si>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</si>
  <si>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</si>
  <si>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</si>
  <si>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</si>
  <si>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</si>
  <si>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</si>
  <si>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</si>
  <si>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</si>
  <si>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</si>
  <si>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</si>
  <si>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</si>
  <si>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</si>
  <si>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</si>
  <si>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</si>
  <si>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</si>
  <si>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</si>
  <si>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</si>
  <si>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</si>
  <si>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</si>
  <si>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</si>
  <si>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</si>
  <si>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</si>
  <si>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</si>
  <si>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</si>
  <si>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</si>
  <si>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</si>
  <si>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</si>
  <si>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</si>
  <si>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</si>
  <si>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</si>
  <si>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</si>
  <si>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</si>
  <si>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</si>
  <si>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</si>
  <si>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</si>
  <si>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</si>
  <si>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</si>
  <si>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</si>
  <si>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</si>
  <si>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</si>
  <si>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</si>
  <si>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</si>
  <si>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</si>
  <si>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</si>
  <si>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</si>
  <si>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</si>
  <si>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</si>
  <si>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</si>
  <si>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</si>
  <si>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</si>
  <si>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</si>
  <si>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</si>
  <si>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</si>
  <si>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</si>
  <si>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</si>
  <si>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</si>
  <si>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</si>
  <si>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</si>
  <si>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</si>
  <si>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</si>
  <si>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</si>
  <si>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</si>
  <si>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</si>
  <si>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</si>
  <si>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</si>
  <si>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</si>
  <si>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</si>
  <si>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</si>
  <si>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</si>
  <si>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</si>
  <si>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</si>
  <si>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</si>
  <si>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</si>
  <si>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</si>
  <si>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</si>
  <si>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</si>
  <si>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</si>
  <si>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</si>
  <si>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</si>
  <si>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</si>
  <si>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</si>
  <si>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</si>
  <si>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</si>
  <si>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</si>
  <si>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</si>
  <si>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</si>
  <si>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</si>
  <si>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</si>
  <si>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</si>
  <si>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</si>
  <si>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</si>
  <si>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</si>
  <si>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</si>
  <si>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</si>
  <si>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</si>
  <si>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</si>
  <si>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</si>
  <si>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</si>
  <si>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</si>
  <si>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</si>
  <si>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</si>
  <si>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</si>
  <si>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</si>
  <si>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</si>
  <si>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</si>
  <si>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</si>
  <si>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</si>
  <si>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</si>
  <si>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</si>
  <si>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</si>
  <si>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</si>
  <si>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</si>
  <si>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</si>
  <si>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</si>
  <si>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</si>
  <si>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</si>
  <si>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</si>
  <si>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</si>
  <si>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</si>
  <si>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</si>
  <si>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</si>
  <si>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</si>
  <si>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</si>
  <si>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</si>
  <si>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</si>
  <si>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</si>
  <si>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</si>
  <si>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</si>
  <si>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</si>
  <si>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</si>
  <si>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</si>
  <si>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</si>
  <si>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</si>
  <si>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</si>
  <si>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</si>
  <si>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</si>
  <si>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</si>
  <si>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</si>
  <si>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</si>
  <si>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</si>
  <si>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</si>
  <si>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</si>
  <si>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</si>
  <si>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</si>
  <si>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</si>
  <si>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</si>
  <si>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</si>
  <si>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</si>
  <si>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</si>
  <si>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</si>
  <si>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</si>
  <si>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</si>
  <si>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</si>
  <si>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</si>
  <si>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</si>
  <si>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</si>
  <si>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</si>
  <si>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</si>
  <si>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</si>
  <si>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</si>
  <si>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</si>
  <si>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</si>
  <si>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</si>
  <si>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</si>
  <si>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</si>
  <si>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</si>
  <si>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</si>
  <si>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</si>
  <si>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</si>
  <si>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</si>
  <si>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</si>
  <si>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</si>
  <si>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</si>
  <si>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</si>
  <si>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</si>
  <si>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</si>
  <si>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</si>
  <si>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</si>
  <si>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</si>
  <si>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</si>
  <si>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</si>
  <si>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</si>
  <si>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</si>
  <si>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</si>
  <si>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</si>
  <si>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</si>
  <si>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</si>
  <si>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</si>
  <si>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</si>
  <si>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</si>
  <si>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</si>
  <si>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</si>
  <si>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</si>
  <si>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</si>
  <si>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</si>
  <si>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</si>
  <si>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</si>
  <si>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</si>
  <si>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</si>
  <si>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</si>
  <si>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</si>
  <si>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</si>
  <si>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</si>
  <si>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</si>
  <si>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</si>
  <si>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</si>
  <si>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</si>
  <si>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</si>
  <si>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</si>
  <si>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</si>
  <si>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</si>
  <si>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</si>
  <si>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</si>
  <si>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</si>
  <si>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</si>
  <si>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</si>
  <si>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</si>
  <si>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</si>
  <si>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</si>
  <si>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</si>
  <si>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</si>
  <si>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</si>
  <si>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</si>
  <si>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</si>
  <si>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</si>
  <si>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</si>
  <si>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</si>
  <si>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</si>
  <si>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</si>
  <si>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</si>
  <si>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</si>
  <si>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</si>
  <si>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</si>
  <si>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</si>
  <si>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</si>
  <si>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</si>
  <si>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</si>
  <si>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</si>
  <si>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</si>
  <si>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</si>
  <si>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</si>
  <si>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</si>
  <si>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</si>
  <si>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</si>
  <si>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</si>
  <si>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</si>
  <si>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</si>
  <si>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</si>
  <si>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</si>
  <si>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</si>
  <si>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</si>
  <si>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</si>
  <si>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</si>
  <si>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</si>
  <si>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</si>
  <si>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</si>
  <si>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</si>
  <si>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</si>
  <si>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</si>
  <si>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</si>
  <si>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</si>
  <si>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</si>
  <si>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</si>
  <si>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</si>
  <si>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</si>
  <si>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</si>
  <si>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</si>
  <si>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</si>
  <si>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</si>
  <si>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</si>
  <si>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</si>
  <si>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</si>
  <si>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</si>
  <si>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</si>
  <si>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</si>
  <si>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</si>
  <si>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</si>
  <si>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</si>
  <si>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</si>
  <si>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</si>
  <si>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</si>
  <si>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</si>
  <si>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</si>
  <si>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</si>
  <si>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</si>
  <si>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</si>
  <si>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</si>
  <si>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</si>
  <si>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</si>
  <si>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</si>
  <si>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</si>
  <si>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</si>
  <si>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</si>
  <si>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</si>
  <si>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</si>
  <si>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</si>
  <si>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</si>
  <si>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</si>
  <si>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</si>
  <si>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</si>
  <si>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</si>
  <si>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</si>
  <si>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</si>
  <si>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</si>
  <si>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</si>
  <si>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</si>
  <si>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</si>
  <si>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</si>
  <si>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</si>
  <si>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</si>
  <si>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</si>
  <si>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</si>
  <si>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</si>
  <si>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</si>
  <si>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</si>
  <si>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</si>
  <si>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</si>
  <si>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</si>
  <si>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</si>
  <si>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</si>
  <si>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</si>
  <si>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</si>
  <si>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</si>
  <si>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</si>
  <si>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</si>
  <si>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</si>
  <si>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</si>
  <si>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</si>
  <si>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</si>
  <si>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</si>
  <si>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</si>
  <si>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</si>
  <si>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</si>
  <si>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</si>
  <si>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</si>
  <si>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</si>
  <si>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</si>
  <si>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</si>
  <si>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</si>
  <si>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</si>
  <si>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</si>
  <si>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</si>
  <si>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</si>
  <si>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</si>
  <si>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</si>
  <si>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</si>
  <si>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</si>
  <si>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</si>
  <si>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</si>
  <si>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</si>
  <si>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</si>
  <si>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</si>
  <si>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</si>
  <si>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</si>
  <si>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</si>
  <si>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</si>
  <si>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</si>
  <si>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</si>
  <si>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</si>
  <si>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</si>
  <si>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</si>
  <si>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</si>
  <si>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</si>
  <si>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</si>
  <si>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</si>
  <si>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</si>
  <si>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</si>
  <si>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</si>
  <si>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</si>
  <si>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</si>
  <si>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</si>
  <si>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</si>
  <si>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</si>
  <si>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</si>
  <si>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</si>
  <si>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</si>
  <si>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</si>
  <si>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</si>
  <si>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</si>
  <si>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</si>
  <si>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</si>
  <si>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</si>
  <si>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</si>
  <si>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</si>
  <si>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</si>
  <si>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</si>
  <si>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</si>
  <si>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</si>
  <si>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</si>
  <si>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</si>
  <si>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</si>
  <si>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</si>
  <si>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</si>
  <si>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</si>
  <si>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</si>
  <si>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</si>
  <si>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</si>
  <si>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</si>
  <si>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</si>
  <si>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</si>
  <si>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</si>
  <si>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</si>
  <si>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</si>
  <si>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</si>
  <si>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</si>
  <si>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</si>
  <si>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</si>
  <si>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</si>
  <si>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</si>
  <si>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</si>
  <si>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</si>
  <si>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</si>
  <si>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</si>
  <si>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</si>
  <si>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</si>
  <si>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</si>
  <si>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</si>
  <si>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</si>
  <si>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</si>
  <si>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</si>
  <si>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</si>
  <si>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</si>
  <si>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</si>
  <si>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</si>
  <si>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</si>
  <si>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</si>
  <si>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</si>
  <si>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</si>
  <si>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</si>
  <si>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</si>
  <si>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</si>
  <si>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</si>
  <si>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</si>
  <si>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</si>
  <si>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</si>
  <si>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</si>
  <si>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</si>
  <si>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</si>
  <si>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</si>
  <si>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</si>
  <si>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</si>
  <si>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</si>
  <si>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</si>
  <si>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</si>
  <si>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</si>
  <si>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</si>
  <si>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</si>
  <si>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</si>
  <si>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</si>
  <si>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</si>
  <si>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</si>
  <si>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</si>
  <si>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</si>
  <si>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</si>
  <si>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</si>
  <si>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</si>
  <si>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</si>
  <si>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</si>
  <si>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</si>
  <si>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</si>
  <si>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</si>
  <si>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</si>
  <si>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</si>
  <si>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</si>
  <si>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</si>
  <si>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</si>
  <si>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</si>
  <si>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</si>
  <si>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</si>
  <si>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</si>
  <si>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</si>
  <si>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</si>
  <si>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</si>
  <si>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</si>
  <si>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</si>
  <si>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</si>
  <si>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</si>
  <si>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</si>
  <si>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</si>
  <si>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</si>
  <si>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</si>
  <si>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</si>
  <si>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</si>
  <si>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</si>
  <si>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</si>
  <si>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</si>
  <si>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</si>
  <si>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</si>
  <si>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</si>
  <si>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</si>
  <si>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</si>
  <si>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</si>
  <si>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</si>
  <si>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</si>
  <si>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</si>
  <si>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</si>
  <si>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</si>
  <si>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</si>
  <si>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</si>
  <si>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</si>
  <si>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</si>
  <si>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</si>
  <si>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</si>
  <si>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</si>
  <si>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</si>
  <si>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</si>
  <si>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</si>
  <si>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</si>
  <si>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</si>
  <si>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</si>
  <si>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</si>
  <si>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</si>
  <si>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</si>
  <si>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</si>
  <si>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</si>
  <si>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</si>
  <si>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</si>
  <si>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</si>
  <si>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</si>
  <si>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</si>
  <si>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</si>
  <si>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</si>
  <si>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</si>
  <si>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</si>
  <si>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</si>
  <si>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</si>
  <si>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</si>
  <si>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</si>
  <si>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</si>
  <si>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</si>
  <si>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</si>
  <si>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</si>
  <si>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</si>
  <si>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</si>
  <si>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</si>
  <si>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</si>
  <si>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</si>
  <si>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</si>
  <si>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</si>
  <si>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</si>
  <si>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</si>
  <si>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</si>
  <si>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</si>
  <si>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</si>
  <si>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</si>
  <si>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</si>
  <si>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</si>
  <si>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</si>
  <si>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</si>
  <si>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</si>
  <si>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</si>
  <si>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</si>
  <si>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</si>
  <si>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</si>
  <si>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</si>
  <si>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</si>
  <si>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</si>
  <si>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</si>
  <si>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</si>
  <si>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</si>
  <si>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</si>
  <si>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</si>
  <si>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</si>
  <si>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</si>
  <si>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</si>
  <si>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</si>
  <si>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</si>
  <si>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</si>
  <si>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</si>
  <si>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</si>
  <si>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</si>
  <si>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</si>
  <si>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</si>
  <si>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</si>
  <si>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</si>
  <si>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</si>
  <si>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</si>
  <si>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</si>
  <si>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</si>
  <si>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</si>
  <si>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</si>
  <si>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</si>
  <si>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</si>
  <si>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</si>
  <si>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</si>
  <si>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</si>
  <si>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</si>
  <si>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</si>
  <si>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</si>
  <si>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</si>
  <si>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</si>
  <si>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</si>
  <si>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</si>
  <si>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</si>
  <si>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</si>
  <si>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</si>
  <si>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</si>
  <si>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</si>
  <si>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</si>
  <si>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</si>
  <si>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</si>
  <si>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</si>
  <si>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</si>
  <si>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</si>
  <si>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</si>
  <si>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</si>
  <si>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</si>
  <si>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</si>
  <si>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</si>
  <si>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</si>
  <si>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</si>
  <si>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</si>
  <si>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</si>
  <si>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</si>
  <si>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</si>
  <si>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</si>
  <si>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</si>
  <si>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</si>
  <si>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</si>
  <si>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</si>
  <si>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</si>
  <si>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</si>
  <si>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</si>
  <si>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</si>
  <si>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</si>
  <si>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</si>
  <si>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</si>
  <si>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</si>
  <si>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</si>
  <si>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</si>
  <si>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</si>
  <si>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</si>
  <si>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</si>
  <si>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</si>
  <si>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</si>
  <si>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</si>
  <si>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</si>
  <si>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</si>
  <si>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</si>
  <si>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</si>
  <si>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</si>
  <si>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</si>
  <si>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</si>
  <si>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</si>
  <si>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</si>
  <si>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</si>
  <si>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</si>
  <si>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</si>
  <si>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</si>
  <si>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</si>
  <si>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</si>
  <si>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</si>
  <si>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</si>
  <si>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</si>
  <si>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</si>
  <si>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</si>
  <si>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</si>
  <si>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</si>
  <si>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</si>
  <si>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</si>
  <si>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</si>
  <si>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</si>
  <si>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</si>
  <si>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</si>
  <si>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</si>
  <si>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</si>
  <si>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</si>
  <si>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</si>
  <si>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</si>
  <si>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</si>
  <si>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</si>
  <si>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</si>
  <si>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</si>
  <si>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</si>
  <si>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</si>
  <si>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</si>
  <si>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</si>
  <si>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</si>
  <si>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</si>
  <si>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</si>
  <si>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</si>
  <si>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</si>
  <si>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</si>
  <si>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</si>
  <si>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</si>
  <si>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</si>
  <si>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</si>
  <si>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</si>
  <si>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</si>
  <si>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</si>
  <si>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</si>
  <si>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</si>
  <si>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</si>
  <si>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</si>
  <si>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</si>
  <si>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</si>
  <si>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</si>
  <si>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</si>
  <si>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</si>
  <si>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</si>
  <si>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</si>
  <si>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</si>
  <si>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</si>
  <si>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</si>
  <si>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</si>
  <si>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</si>
  <si>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</si>
  <si>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</si>
  <si>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</si>
  <si>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</si>
  <si>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</si>
  <si>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</si>
  <si>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</si>
  <si>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</si>
  <si>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</si>
  <si>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</si>
  <si>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</si>
  <si>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</si>
  <si>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</si>
  <si>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</si>
  <si>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</si>
  <si>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</si>
  <si>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</si>
  <si>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</si>
  <si>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</si>
  <si>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</si>
  <si>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</si>
  <si>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</si>
  <si>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</si>
  <si>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</si>
  <si>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</si>
  <si>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</si>
  <si>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</si>
  <si>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</si>
  <si>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</si>
  <si>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</si>
  <si>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</si>
  <si>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</si>
  <si>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</si>
  <si>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</si>
  <si>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</si>
  <si>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</si>
  <si>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</si>
  <si>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</si>
  <si>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</si>
  <si>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</si>
  <si>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</si>
  <si>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</si>
  <si>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</si>
  <si>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</si>
  <si>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</si>
  <si>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</si>
  <si>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</si>
  <si>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</si>
  <si>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</si>
  <si>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</si>
  <si>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</si>
  <si>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</si>
  <si>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</si>
  <si>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</si>
  <si>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</si>
  <si>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</si>
  <si>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</si>
  <si>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</si>
  <si>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</si>
  <si>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</si>
  <si>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</si>
  <si>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</si>
  <si>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</si>
  <si>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</si>
  <si>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</si>
  <si>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</si>
  <si>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</si>
  <si>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</si>
  <si>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</si>
  <si>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</si>
  <si>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</si>
  <si>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</si>
  <si>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</si>
  <si>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</si>
  <si>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</si>
  <si>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</si>
  <si>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</si>
  <si>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</si>
  <si>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</si>
  <si>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</si>
  <si>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</si>
  <si>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</si>
  <si>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</si>
  <si>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</si>
  <si>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</si>
  <si>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</si>
  <si>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</si>
  <si>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</si>
  <si>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</si>
  <si>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</si>
  <si>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</si>
  <si>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</si>
  <si>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</si>
  <si>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</si>
  <si>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</si>
  <si>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</si>
  <si>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</si>
  <si>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</si>
  <si>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</si>
  <si>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</si>
  <si>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</si>
  <si>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</si>
  <si>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</si>
  <si>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</si>
  <si>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</si>
  <si>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</si>
  <si>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</si>
  <si>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</si>
  <si>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</si>
  <si>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</si>
  <si>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</si>
  <si>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</si>
  <si>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</si>
  <si>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</si>
  <si>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</si>
  <si>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</si>
  <si>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</si>
  <si>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</si>
  <si>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</si>
  <si>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</si>
  <si>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</si>
  <si>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</si>
  <si>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</si>
  <si>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</si>
  <si>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</si>
  <si>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</si>
  <si>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</si>
  <si>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</si>
  <si>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</si>
  <si>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</si>
  <si>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</si>
  <si>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</si>
  <si>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</si>
  <si>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</si>
  <si>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</si>
  <si>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</si>
  <si>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</si>
  <si>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</si>
  <si>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</si>
  <si>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</si>
  <si>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</si>
  <si>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</si>
  <si>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</si>
  <si>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</si>
  <si>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</si>
  <si>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</si>
  <si>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</si>
  <si>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</si>
  <si>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</si>
  <si>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</si>
  <si>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</si>
  <si>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</si>
  <si>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</si>
  <si>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</si>
  <si>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</si>
  <si>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</si>
  <si>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</si>
  <si>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</si>
  <si>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</si>
  <si>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</si>
  <si>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</si>
  <si>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</si>
  <si>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</si>
  <si>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</si>
  <si>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</si>
  <si>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</si>
  <si>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</si>
  <si>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</si>
  <si>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</si>
  <si>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</si>
  <si>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</si>
  <si>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</si>
  <si>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</si>
  <si>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</si>
  <si>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</si>
  <si>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</si>
  <si>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</si>
  <si>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</si>
  <si>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</si>
  <si>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</si>
  <si>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</si>
  <si>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</si>
  <si>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</si>
  <si>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</si>
  <si>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</si>
  <si>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</si>
  <si>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</si>
  <si>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</si>
  <si>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</si>
  <si>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</si>
  <si>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</si>
  <si>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</si>
  <si>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</si>
  <si>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</si>
  <si>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</si>
  <si>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</si>
  <si>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</si>
  <si>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</si>
  <si>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</si>
  <si>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</si>
  <si>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</si>
  <si>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</si>
  <si>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</si>
  <si>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</si>
  <si>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</si>
  <si>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</si>
  <si>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</si>
  <si>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</si>
  <si>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</si>
  <si>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</si>
  <si>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</si>
  <si>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</si>
  <si>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</si>
  <si>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</si>
  <si>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</si>
  <si>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</si>
  <si>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</si>
  <si>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</si>
  <si>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</si>
  <si>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</si>
  <si>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</si>
  <si>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</si>
  <si>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</si>
  <si>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</si>
  <si>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</si>
  <si>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</si>
  <si>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</si>
  <si>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</si>
  <si>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</si>
  <si>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</si>
  <si>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</si>
  <si>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</si>
  <si>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</si>
  <si>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</si>
  <si>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</si>
  <si>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</si>
  <si>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</si>
  <si>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</si>
  <si>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</si>
  <si>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</si>
  <si>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</si>
  <si>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</si>
  <si>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</si>
  <si>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</si>
  <si>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</si>
  <si>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</si>
  <si>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</si>
  <si>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</si>
  <si>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</si>
  <si>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</si>
  <si>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</si>
  <si>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</si>
  <si>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</si>
  <si>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</si>
  <si>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</si>
  <si>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</si>
  <si>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</si>
  <si>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</si>
  <si>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</si>
  <si>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</si>
  <si>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</si>
  <si>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</si>
  <si>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</si>
  <si>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</si>
  <si>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</si>
  <si>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</si>
  <si>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</si>
  <si>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</si>
  <si>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</si>
  <si>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</si>
  <si>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</si>
  <si>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</si>
  <si>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</si>
  <si>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</si>
  <si>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</si>
  <si>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</si>
  <si>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</si>
  <si>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</si>
  <si>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</si>
  <si>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</si>
  <si>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</si>
  <si>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</si>
  <si>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</si>
  <si>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</si>
  <si>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</si>
  <si>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</si>
  <si>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</si>
  <si>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</si>
  <si>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</si>
  <si>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</si>
  <si>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</si>
  <si>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</si>
  <si>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</si>
  <si>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</si>
  <si>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</si>
  <si>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</si>
  <si>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</si>
  <si>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</si>
  <si>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</si>
  <si>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</si>
  <si>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</si>
  <si>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</si>
  <si>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</si>
  <si>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</si>
  <si>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</si>
  <si>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</si>
  <si>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</si>
  <si>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</si>
  <si>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</si>
  <si>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</si>
  <si>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</si>
  <si>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</si>
  <si>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</si>
  <si>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</si>
  <si>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</si>
  <si>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</si>
  <si>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</si>
  <si>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</si>
  <si>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</si>
  <si>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</si>
  <si>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</si>
  <si>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</si>
  <si>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</si>
  <si>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</si>
  <si>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</si>
  <si>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</si>
  <si>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</si>
  <si>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</si>
  <si>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</si>
  <si>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</si>
  <si>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</si>
  <si>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</si>
  <si>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</si>
  <si>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</si>
  <si>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</si>
  <si>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</si>
  <si>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</si>
  <si>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</si>
  <si>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</si>
  <si>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</si>
  <si>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</si>
  <si>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</si>
  <si>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</si>
  <si>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</si>
  <si>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</si>
  <si>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</si>
  <si>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</si>
  <si>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</si>
  <si>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</si>
  <si>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</si>
  <si>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</si>
  <si>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</si>
  <si>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</si>
  <si>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</si>
  <si>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</si>
  <si>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</si>
  <si>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</si>
  <si>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</si>
  <si>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</si>
  <si>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</si>
  <si>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</si>
  <si>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</si>
  <si>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</si>
  <si>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</si>
  <si>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</si>
  <si>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</si>
  <si>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</si>
  <si>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</si>
  <si>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</si>
  <si>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</si>
  <si>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</si>
  <si>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</si>
  <si>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</si>
  <si>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</si>
  <si>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</si>
  <si>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</si>
  <si>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</si>
  <si>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</si>
  <si>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</si>
  <si>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</si>
  <si>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</si>
  <si>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</si>
  <si>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</si>
  <si>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</si>
  <si>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</si>
  <si>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</si>
  <si>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</si>
  <si>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</si>
  <si>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</si>
  <si>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</si>
  <si>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</si>
  <si>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</si>
  <si>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</si>
  <si>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</si>
  <si>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</si>
  <si>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</si>
  <si>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</si>
  <si>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</si>
  <si>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</si>
  <si>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</si>
  <si>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</si>
  <si>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</si>
  <si>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</si>
  <si>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</si>
  <si>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</si>
  <si>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</si>
  <si>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</si>
  <si>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</si>
  <si>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</si>
  <si>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</si>
  <si>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</si>
  <si>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</si>
  <si>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</si>
  <si>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</si>
  <si>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</si>
  <si>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</si>
  <si>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</si>
  <si>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</si>
  <si>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</si>
  <si>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</si>
  <si>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</si>
  <si>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</si>
  <si>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</si>
  <si>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</si>
  <si>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</si>
  <si>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</si>
  <si>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</si>
  <si>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</si>
  <si>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</si>
  <si>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</si>
  <si>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</si>
  <si>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</si>
  <si>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</si>
  <si>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</si>
  <si>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</si>
  <si>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</si>
  <si>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</si>
  <si>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</si>
  <si>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</si>
  <si>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</si>
  <si>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</si>
  <si>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</si>
  <si>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</si>
  <si>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</si>
  <si>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</si>
  <si>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</si>
  <si>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</si>
  <si>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</si>
  <si>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</si>
  <si>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</si>
  <si>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</si>
  <si>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</si>
  <si>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</si>
  <si>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</si>
  <si>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</si>
  <si>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</si>
  <si>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</si>
  <si>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</si>
  <si>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</si>
  <si>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</si>
  <si>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</si>
  <si>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</si>
  <si>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</si>
  <si>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</si>
  <si>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</si>
  <si>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</si>
  <si>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</si>
  <si>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</si>
  <si>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</si>
  <si>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</si>
  <si>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</si>
  <si>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</si>
  <si>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</si>
  <si>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</si>
  <si>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</si>
  <si>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</si>
  <si>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</si>
  <si>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</si>
  <si>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</si>
  <si>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</si>
  <si>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</si>
  <si>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</si>
  <si>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</si>
  <si>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</si>
  <si>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</si>
  <si>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</si>
  <si>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</si>
  <si>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</si>
  <si>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</si>
  <si>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</si>
  <si>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</si>
  <si>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</si>
  <si>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</si>
  <si>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</si>
  <si>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</si>
  <si>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</si>
  <si>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</si>
  <si>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</si>
  <si>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</si>
  <si>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</si>
  <si>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</si>
  <si>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</si>
  <si>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</si>
  <si>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</si>
  <si>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</si>
  <si>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</si>
  <si>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</si>
  <si>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</si>
  <si>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</si>
  <si>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</si>
  <si>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</si>
  <si>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</si>
  <si>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</si>
  <si>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</si>
  <si>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</si>
  <si>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</si>
  <si>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</si>
  <si>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</si>
  <si>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</si>
  <si>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</si>
  <si>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</si>
  <si>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</si>
  <si>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</si>
  <si>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</si>
  <si>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</si>
  <si>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</si>
  <si>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</si>
  <si>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</si>
  <si>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</si>
  <si>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</si>
  <si>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</si>
  <si>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</si>
  <si>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</si>
  <si>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</si>
  <si>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</si>
  <si>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</si>
  <si>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</si>
  <si>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</si>
  <si>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</si>
  <si>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</si>
  <si>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</si>
  <si>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</si>
  <si>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</si>
  <si>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</si>
  <si>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</si>
  <si>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</si>
  <si>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</si>
  <si>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</si>
  <si>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</si>
  <si>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</si>
  <si>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</si>
  <si>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</si>
  <si>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</si>
  <si>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</si>
  <si>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</si>
  <si>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</si>
  <si>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</si>
  <si>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</si>
  <si>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</si>
  <si>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</si>
  <si>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</si>
  <si>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</si>
  <si>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</si>
  <si>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</si>
  <si>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</si>
  <si>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</si>
  <si>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</si>
  <si>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</si>
  <si>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</si>
  <si>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</si>
  <si>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</si>
  <si>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</si>
  <si>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</si>
  <si>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</si>
  <si>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</si>
  <si>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</si>
  <si>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</si>
  <si>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</si>
  <si>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</si>
  <si>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</si>
  <si>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</si>
  <si>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</si>
  <si>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</si>
  <si>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</si>
  <si>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</si>
  <si>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</si>
  <si>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</si>
  <si>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</si>
  <si>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</si>
  <si>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</si>
  <si>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</si>
  <si>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</si>
  <si>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</si>
  <si>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</si>
  <si>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</si>
  <si>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</si>
  <si>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</si>
  <si>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</si>
  <si>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</si>
  <si>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</si>
  <si>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</si>
  <si>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</si>
  <si>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</si>
  <si>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</si>
  <si>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</si>
  <si>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</si>
  <si>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</si>
  <si>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</si>
  <si>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</si>
  <si>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</si>
  <si>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</si>
  <si>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</si>
  <si>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</si>
  <si>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</si>
  <si>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</si>
  <si>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</si>
  <si>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</si>
  <si>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</si>
  <si>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</si>
  <si>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</si>
  <si>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</si>
  <si>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</si>
  <si>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</si>
  <si>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</si>
  <si>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</si>
  <si>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</si>
  <si>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</si>
  <si>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</si>
  <si>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</si>
  <si>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</si>
  <si>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</si>
  <si>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</si>
  <si>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</si>
  <si>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</si>
  <si>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</si>
  <si>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</si>
  <si>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</si>
  <si>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</si>
  <si>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</si>
  <si>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</si>
  <si>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</si>
  <si>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</si>
  <si>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</si>
  <si>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</si>
  <si>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</si>
  <si>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</si>
  <si>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</si>
  <si>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</si>
  <si>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</si>
  <si>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</si>
  <si>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</si>
  <si>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</si>
  <si>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</si>
  <si>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</si>
  <si>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</si>
  <si>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</si>
  <si>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</si>
  <si>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</si>
  <si>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</si>
  <si>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</si>
  <si>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</si>
  <si>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</si>
  <si>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</si>
  <si>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</si>
  <si>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</si>
  <si>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</si>
  <si>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</si>
  <si>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</si>
  <si>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</si>
  <si>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</si>
  <si>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</si>
  <si>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</si>
  <si>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</si>
  <si>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</si>
  <si>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</si>
  <si>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</si>
  <si>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</si>
  <si>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</si>
  <si>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</si>
  <si>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</si>
  <si>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</si>
  <si>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</si>
  <si>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</si>
  <si>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</si>
  <si>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</si>
  <si>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</si>
  <si>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</si>
  <si>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</si>
  <si>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</si>
  <si>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</si>
  <si>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</si>
  <si>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</si>
  <si>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</si>
  <si>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</si>
  <si>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</si>
  <si>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</si>
  <si>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</si>
  <si>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</si>
  <si>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</si>
  <si>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</si>
  <si>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</si>
  <si>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</si>
  <si>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</si>
  <si>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</si>
  <si>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</si>
  <si>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</si>
  <si>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</si>
  <si>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</si>
  <si>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</si>
  <si>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</si>
  <si>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</si>
  <si>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</si>
  <si>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</si>
  <si>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</si>
  <si>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</si>
  <si>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</si>
  <si>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</si>
  <si>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</si>
  <si>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</si>
  <si>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</si>
  <si>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</si>
  <si>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</si>
  <si>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</si>
  <si>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</si>
  <si>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</si>
  <si>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</si>
  <si>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</si>
  <si>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</si>
  <si>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</si>
  <si>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</si>
  <si>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</si>
  <si>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</si>
  <si>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</si>
  <si>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</si>
  <si>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</si>
  <si>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</si>
  <si>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</si>
  <si>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</si>
  <si>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</si>
  <si>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</si>
  <si>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</si>
  <si>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</si>
  <si>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</si>
  <si>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</si>
  <si>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</si>
  <si>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</si>
  <si>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</si>
  <si>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</si>
  <si>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</si>
  <si>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</si>
  <si>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</si>
  <si>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</si>
  <si>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</si>
  <si>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</si>
  <si>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</si>
  <si>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</si>
  <si>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</si>
  <si>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</si>
  <si>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</si>
  <si>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</si>
  <si>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</si>
  <si>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</si>
  <si>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</si>
  <si>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</si>
  <si>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</si>
  <si>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</si>
  <si>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</si>
  <si>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</si>
  <si>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</si>
  <si>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</si>
  <si>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</si>
  <si>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</si>
  <si>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</si>
  <si>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</si>
  <si>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</si>
  <si>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</si>
  <si>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</si>
  <si>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</si>
  <si>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</si>
  <si>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</si>
  <si>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</si>
  <si>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</si>
  <si>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</si>
  <si>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</si>
  <si>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</si>
  <si>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</si>
  <si>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</si>
  <si>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</si>
  <si>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</si>
  <si>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</si>
  <si>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</si>
  <si>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</si>
  <si>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</si>
  <si>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</si>
  <si>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</si>
  <si>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</si>
  <si>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</si>
  <si>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</si>
  <si>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</si>
  <si>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</si>
  <si>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</si>
  <si>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</si>
  <si>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</si>
  <si>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</si>
  <si>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</si>
  <si>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</si>
  <si>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</si>
  <si>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</si>
  <si>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</si>
  <si>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</si>
  <si>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</si>
  <si>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</si>
  <si>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</si>
  <si>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</si>
  <si>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</si>
  <si>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</si>
  <si>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</si>
  <si>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</si>
  <si>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</si>
  <si>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</si>
  <si>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</si>
  <si>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</si>
  <si>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</si>
  <si>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</si>
  <si>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</si>
  <si>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</si>
  <si>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</si>
  <si>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</si>
  <si>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</si>
  <si>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</si>
  <si>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</si>
  <si>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</si>
  <si>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</si>
  <si>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</si>
  <si>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</si>
  <si>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</si>
  <si>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</si>
  <si>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</si>
  <si>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</si>
  <si>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</si>
  <si>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</si>
  <si>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</si>
  <si>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</si>
  <si>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</si>
  <si>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</si>
  <si>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</si>
  <si>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</si>
  <si>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</si>
  <si>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</si>
  <si>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</si>
  <si>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</si>
  <si>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</si>
  <si>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</si>
  <si>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</si>
  <si>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</si>
  <si>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</si>
  <si>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</si>
  <si>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</si>
  <si>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</si>
  <si>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</si>
  <si>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</si>
  <si>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</si>
  <si>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</si>
  <si>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</si>
  <si>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</si>
  <si>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</si>
  <si>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</si>
  <si>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</si>
  <si>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</si>
  <si>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</si>
  <si>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</si>
  <si>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</si>
  <si>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</si>
  <si>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</si>
  <si>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</si>
  <si>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</si>
  <si>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</si>
  <si>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</si>
  <si>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</si>
  <si>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</si>
  <si>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</si>
  <si>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</si>
  <si>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</si>
  <si>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</si>
  <si>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</si>
  <si>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</si>
  <si>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</si>
  <si>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</si>
  <si>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</si>
  <si>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</si>
  <si>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</si>
  <si>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</si>
  <si>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</si>
  <si>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</si>
  <si>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</si>
  <si>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</si>
  <si>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</si>
  <si>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</si>
  <si>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</si>
  <si>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</si>
  <si>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</si>
  <si>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</si>
  <si>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</si>
  <si>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</si>
  <si>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</si>
  <si>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</si>
  <si>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</si>
  <si>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</si>
  <si>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</si>
  <si>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</si>
  <si>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</si>
  <si>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</si>
  <si>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</si>
  <si>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</si>
  <si>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</si>
  <si>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</si>
  <si>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</si>
  <si>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</si>
  <si>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</si>
  <si>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</si>
  <si>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</si>
  <si>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</si>
  <si>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</si>
  <si>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</si>
  <si>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</si>
  <si>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</si>
  <si>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</si>
  <si>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</si>
  <si>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</si>
  <si>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</si>
  <si>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</si>
  <si>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</si>
  <si>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</si>
  <si>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</si>
  <si>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</si>
  <si>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</si>
  <si>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</si>
  <si>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</si>
  <si>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</si>
  <si>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</si>
  <si>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</si>
  <si>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</si>
  <si>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</si>
  <si>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</si>
  <si>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</si>
  <si>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</si>
  <si>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</si>
  <si>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</si>
  <si>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</si>
  <si>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</si>
  <si>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</si>
  <si>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</si>
  <si>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</si>
  <si>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</si>
  <si>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</si>
  <si>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</si>
  <si>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</si>
  <si>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</si>
  <si>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</si>
  <si>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</si>
  <si>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</si>
  <si>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</si>
  <si>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</si>
  <si>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</si>
  <si>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</si>
  <si>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</si>
  <si>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</si>
  <si>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</si>
  <si>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</si>
  <si>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</si>
  <si>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</si>
  <si>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</si>
  <si>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</si>
  <si>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</si>
  <si>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</si>
  <si>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</si>
  <si>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</si>
  <si>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</si>
  <si>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</si>
  <si>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</si>
  <si>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</si>
  <si>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</si>
  <si>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</si>
  <si>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</si>
  <si>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</si>
  <si>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</si>
  <si>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</si>
  <si>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</si>
  <si>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</si>
  <si>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</si>
  <si>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</si>
  <si>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</si>
  <si>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</si>
  <si>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</si>
  <si>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</si>
  <si>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</si>
  <si>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</si>
  <si>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</si>
  <si>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</si>
  <si>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</si>
  <si>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</si>
  <si>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</si>
  <si>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</si>
  <si>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</si>
  <si>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</si>
  <si>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</si>
  <si>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</si>
  <si>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</si>
  <si>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</si>
  <si>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</si>
  <si>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</si>
  <si>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</si>
  <si>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</si>
  <si>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</si>
  <si>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</si>
  <si>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</si>
  <si>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</si>
  <si>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</si>
  <si>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</si>
  <si>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</si>
  <si>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</si>
  <si>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</si>
  <si>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</si>
  <si>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</si>
  <si>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</si>
  <si>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</si>
  <si>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</si>
  <si>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</si>
  <si>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</si>
  <si>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</si>
  <si>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</si>
  <si>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</si>
  <si>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</si>
  <si>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</si>
  <si>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</si>
  <si>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</si>
  <si>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</si>
  <si>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</si>
  <si>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</si>
  <si>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</si>
  <si>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</si>
  <si>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</si>
  <si>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</si>
  <si>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</si>
  <si>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</si>
  <si>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</si>
  <si>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</si>
  <si>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</si>
  <si>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</si>
  <si>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</si>
  <si>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</si>
  <si>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</si>
  <si>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</si>
  <si>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</si>
  <si>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</si>
  <si>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</si>
  <si>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</si>
  <si>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</si>
  <si>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</si>
  <si>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</si>
  <si>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</si>
  <si>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</si>
  <si>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</si>
  <si>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</si>
  <si>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</si>
  <si>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</si>
  <si>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</si>
  <si>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</si>
  <si>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</si>
  <si>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</si>
  <si>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</si>
  <si>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</si>
  <si>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</si>
  <si>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</si>
  <si>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</si>
  <si>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</si>
  <si>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</si>
  <si>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</si>
  <si>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</si>
  <si>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</si>
  <si>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</si>
  <si>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</si>
  <si>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</si>
  <si>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</si>
  <si>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</si>
  <si>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</si>
  <si>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</si>
  <si>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</si>
  <si>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</si>
  <si>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</si>
  <si>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</si>
  <si>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</si>
  <si>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</si>
  <si>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</si>
  <si>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</si>
  <si>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</si>
  <si>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</si>
  <si>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</si>
  <si>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</si>
  <si>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</si>
  <si>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</si>
  <si>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</si>
  <si>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</si>
  <si>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</si>
  <si>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</si>
  <si>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</si>
  <si>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</si>
  <si>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</si>
  <si>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</si>
  <si>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</si>
  <si>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</si>
  <si>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</si>
  <si>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</si>
  <si>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</si>
  <si>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</si>
  <si>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</si>
  <si>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</si>
  <si>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</si>
  <si>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</si>
  <si>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</si>
  <si>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</si>
  <si>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</si>
  <si>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</si>
  <si>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</si>
  <si>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</si>
  <si>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</si>
  <si>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</si>
  <si>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</si>
  <si>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</si>
  <si>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</si>
  <si>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</si>
  <si>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</si>
  <si>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</si>
  <si>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</si>
  <si>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</si>
  <si>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</si>
  <si>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</si>
  <si>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</si>
  <si>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</si>
  <si>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</si>
  <si>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</si>
  <si>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</si>
  <si>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</si>
  <si>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</si>
  <si>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</si>
  <si>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</si>
  <si>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</si>
  <si>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</si>
  <si>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</si>
  <si>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</si>
  <si>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</si>
  <si>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</si>
  <si>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</si>
  <si>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</si>
  <si>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</si>
  <si>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</si>
  <si>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</si>
  <si>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</si>
  <si>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</si>
  <si>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</si>
  <si>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</si>
  <si>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</si>
  <si>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</si>
  <si>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</si>
  <si>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</si>
  <si>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</si>
  <si>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</si>
  <si>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</si>
  <si>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</si>
  <si>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</si>
  <si>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</si>
  <si>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</si>
  <si>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</si>
  <si>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</si>
  <si>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</si>
  <si>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</si>
  <si>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</si>
  <si>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</si>
  <si>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</si>
  <si>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</si>
  <si>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</si>
  <si>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</si>
  <si>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</si>
  <si>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</si>
  <si>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</si>
  <si>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</si>
  <si>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</si>
  <si>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</si>
  <si>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</si>
  <si>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</si>
  <si>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</si>
  <si>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</si>
  <si>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</si>
  <si>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</si>
  <si>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</si>
  <si>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</si>
  <si>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</si>
  <si>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</si>
  <si>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</si>
  <si>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</si>
  <si>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</si>
  <si>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</si>
  <si>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</si>
  <si>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</si>
  <si>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</si>
  <si>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</si>
  <si>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</si>
  <si>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</si>
  <si>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</si>
  <si>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</si>
  <si>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</si>
  <si>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</si>
  <si>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</si>
  <si>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</si>
  <si>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</si>
  <si>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</si>
  <si>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</si>
  <si>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</si>
  <si>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</si>
  <si>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</si>
  <si>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</si>
  <si>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</si>
  <si>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</si>
  <si>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</si>
  <si>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</si>
  <si>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</si>
  <si>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</si>
  <si>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</si>
  <si>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</si>
  <si>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</si>
  <si>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</si>
  <si>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</si>
  <si>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</si>
  <si>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</si>
  <si>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</si>
  <si>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</si>
  <si>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</si>
  <si>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</si>
  <si>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</si>
  <si>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</si>
  <si>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</si>
  <si>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</si>
  <si>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</si>
  <si>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</si>
  <si>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</si>
  <si>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</si>
  <si>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</si>
  <si>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</si>
  <si>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</si>
  <si>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</si>
  <si>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</si>
  <si>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</si>
  <si>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</si>
  <si>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</si>
  <si>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</si>
  <si>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</si>
  <si>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</si>
  <si>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</si>
  <si>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</si>
  <si>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</si>
  <si>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</si>
  <si>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</si>
  <si>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</si>
  <si>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</si>
  <si>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</si>
  <si>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</si>
  <si>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</si>
  <si>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</si>
  <si>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</si>
  <si>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</si>
  <si>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</si>
  <si>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</si>
  <si>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</si>
  <si>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</si>
  <si>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</si>
  <si>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</si>
  <si>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</si>
  <si>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</si>
  <si>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</si>
  <si>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</si>
  <si>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</si>
  <si>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</si>
  <si>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</si>
  <si>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</si>
  <si>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</si>
  <si>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</si>
  <si>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</si>
  <si>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</si>
  <si>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</si>
  <si>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</si>
  <si>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</si>
  <si>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</si>
  <si>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</si>
  <si>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</si>
  <si>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</si>
  <si>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</si>
  <si>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</si>
  <si>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</si>
  <si>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</si>
  <si>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</si>
  <si>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</si>
  <si>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</si>
  <si>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</si>
  <si>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</si>
  <si>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</si>
  <si>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</si>
  <si>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</si>
  <si>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</si>
  <si>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</si>
  <si>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</si>
  <si>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</si>
  <si>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</si>
  <si>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</si>
  <si>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</si>
  <si>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</si>
  <si>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</si>
  <si>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</si>
  <si>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</si>
  <si>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</si>
  <si>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</si>
  <si>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</si>
  <si>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</si>
  <si>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</si>
  <si>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</si>
  <si>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</si>
  <si>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</si>
  <si>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</si>
  <si>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</si>
  <si>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</si>
  <si>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</si>
  <si>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</si>
  <si>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</si>
  <si>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</si>
  <si>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</si>
  <si>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</si>
  <si>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</si>
  <si>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</si>
  <si>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</si>
  <si>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</si>
  <si>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</si>
  <si>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</si>
  <si>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</si>
  <si>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</si>
  <si>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</si>
  <si>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</si>
  <si>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</si>
  <si>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</si>
  <si>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</si>
  <si>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</si>
  <si>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</si>
  <si>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</si>
  <si>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</si>
  <si>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</si>
  <si>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</si>
  <si>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</si>
  <si>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</si>
  <si>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</si>
  <si>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</si>
  <si>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</si>
  <si>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</si>
  <si>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</si>
  <si>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</si>
  <si>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</si>
  <si>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</si>
  <si>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</si>
  <si>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</si>
  <si>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</si>
  <si>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</si>
  <si>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</si>
  <si>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</si>
  <si>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</si>
  <si>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</si>
  <si>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</si>
  <si>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</si>
  <si>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</si>
  <si>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</si>
  <si>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</si>
  <si>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</si>
  <si>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</si>
  <si>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</si>
  <si>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</si>
  <si>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</si>
  <si>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</si>
  <si>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</si>
  <si>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</si>
  <si>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</si>
  <si>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</si>
  <si>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</si>
  <si>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</si>
  <si>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</si>
  <si>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</si>
  <si>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</si>
  <si>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</si>
  <si>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</si>
  <si>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</si>
  <si>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</si>
  <si>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</si>
  <si>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</si>
  <si>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</si>
  <si>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</si>
  <si>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</si>
  <si>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</si>
  <si>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</si>
  <si>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</si>
  <si>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</si>
  <si>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</si>
  <si>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</si>
  <si>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</si>
  <si>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</si>
  <si>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</si>
  <si>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</si>
  <si>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</si>
  <si>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</si>
  <si>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</si>
  <si>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</si>
  <si>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</si>
  <si>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</si>
  <si>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</si>
  <si>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</si>
  <si>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</si>
  <si>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</si>
  <si>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</si>
  <si>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</si>
  <si>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</si>
  <si>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</si>
  <si>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</si>
  <si>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</si>
  <si>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</si>
  <si>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</si>
  <si>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</si>
  <si>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</si>
  <si>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</si>
  <si>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</si>
  <si>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</si>
  <si>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</si>
  <si>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</si>
  <si>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</si>
  <si>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</si>
  <si>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</si>
  <si>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</si>
  <si>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</si>
  <si>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</si>
  <si>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</si>
  <si>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</si>
  <si>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</si>
  <si>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</si>
  <si>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</si>
  <si>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</si>
  <si>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</si>
  <si>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</si>
  <si>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</si>
  <si>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</si>
  <si>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</si>
  <si>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</si>
  <si>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</si>
  <si>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</si>
  <si>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</si>
  <si>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</si>
  <si>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</si>
  <si>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</si>
  <si>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</si>
  <si>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</si>
  <si>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</si>
  <si>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</si>
  <si>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</si>
  <si>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</si>
  <si>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</si>
  <si>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</si>
  <si>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</si>
  <si>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</si>
  <si>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</si>
  <si>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</si>
  <si>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</si>
  <si>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</si>
  <si>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</si>
  <si>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</si>
  <si>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</si>
  <si>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</si>
  <si>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</si>
  <si>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</si>
  <si>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</si>
  <si>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</si>
  <si>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</si>
  <si>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</si>
  <si>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</si>
  <si>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</si>
  <si>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</si>
  <si>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</si>
  <si>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</si>
  <si>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</si>
  <si>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</si>
  <si>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</si>
  <si>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</si>
  <si>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</si>
  <si>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</si>
  <si>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</si>
  <si>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</si>
  <si>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</si>
  <si>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</si>
  <si>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</si>
  <si>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</si>
  <si>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</si>
  <si>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</si>
  <si>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</si>
  <si>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</si>
  <si>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</si>
  <si>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</si>
  <si>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</si>
  <si>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</si>
  <si>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</si>
  <si>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</si>
  <si>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</si>
  <si>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</si>
  <si>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</si>
  <si>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</si>
  <si>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</si>
  <si>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</si>
  <si>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</si>
  <si>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</si>
  <si>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</si>
  <si>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</si>
  <si>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</si>
  <si>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</si>
  <si>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</si>
  <si>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</si>
  <si>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</si>
  <si>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</si>
  <si>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</si>
  <si>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</si>
  <si>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</si>
  <si>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</si>
  <si>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</si>
  <si>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</si>
  <si>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</si>
  <si>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</si>
  <si>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</si>
  <si>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</si>
  <si>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</si>
  <si>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</si>
  <si>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</si>
  <si>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</si>
  <si>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</si>
  <si>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</si>
  <si>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</si>
  <si>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</si>
  <si>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</si>
  <si>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</si>
  <si>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</si>
  <si>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</si>
  <si>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</si>
  <si>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</si>
  <si>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</si>
  <si>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</si>
  <si>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</si>
  <si>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</si>
  <si>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</si>
  <si>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</si>
  <si>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</si>
  <si>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</si>
  <si>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</si>
  <si>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</si>
  <si>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</si>
  <si>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</si>
  <si>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</si>
  <si>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</si>
  <si>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</si>
  <si>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</si>
  <si>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</si>
  <si>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</si>
  <si>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</si>
  <si>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</si>
  <si>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</si>
  <si>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</si>
  <si>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</si>
  <si>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</si>
  <si>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</si>
  <si>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</si>
  <si>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</si>
  <si>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</si>
  <si>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</si>
  <si>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</si>
  <si>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</si>
  <si>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</si>
  <si>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</si>
  <si>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</si>
  <si>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</si>
  <si>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</si>
  <si>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</si>
  <si>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</si>
  <si>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</si>
  <si>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</si>
  <si>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</si>
  <si>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</si>
  <si>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</si>
  <si>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</si>
  <si>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</si>
  <si>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</si>
  <si>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</si>
  <si>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</si>
  <si>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</si>
  <si>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</si>
  <si>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</si>
  <si>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</si>
  <si>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</si>
  <si>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</si>
  <si>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</si>
  <si>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</si>
  <si>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</si>
  <si>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</si>
  <si>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</si>
  <si>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</si>
  <si>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</si>
  <si>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</si>
  <si>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</si>
  <si>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</si>
  <si>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</si>
  <si>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</si>
  <si>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</si>
  <si>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</si>
  <si>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</si>
  <si>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</si>
  <si>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</si>
  <si>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</si>
  <si>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</si>
  <si>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</si>
  <si>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</si>
  <si>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</si>
  <si>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</si>
  <si>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</si>
  <si>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</si>
  <si>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</si>
  <si>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</si>
  <si>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</si>
  <si>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</si>
  <si>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</si>
  <si>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</si>
  <si>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</si>
  <si>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</si>
  <si>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</si>
  <si>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</si>
  <si>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</si>
  <si>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</si>
  <si>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</si>
  <si>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</si>
  <si>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</si>
  <si>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</si>
  <si>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</si>
  <si>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</si>
  <si>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</si>
  <si>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</si>
  <si>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</si>
  <si>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</si>
  <si>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</si>
  <si>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</si>
  <si>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</si>
  <si>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</si>
  <si>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</si>
  <si>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</si>
  <si>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</si>
  <si>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</si>
  <si>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</si>
  <si>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</si>
  <si>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</si>
  <si>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</si>
  <si>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</si>
  <si>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</si>
  <si>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</si>
  <si>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</si>
  <si>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</si>
  <si>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</si>
  <si>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</si>
  <si>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</si>
  <si>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</si>
  <si>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</si>
  <si>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</si>
  <si>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</si>
  <si>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</si>
  <si>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</si>
  <si>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</si>
  <si>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</si>
  <si>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</si>
  <si>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</si>
  <si>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</si>
  <si>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</si>
  <si>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</si>
  <si>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</si>
  <si>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</si>
  <si>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</si>
  <si>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</si>
  <si>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</si>
  <si>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</si>
  <si>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</si>
  <si>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</si>
  <si>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</si>
  <si>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</si>
  <si>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</si>
  <si>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</si>
  <si>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</si>
  <si>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</si>
  <si>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</si>
  <si>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</si>
  <si>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</si>
  <si>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</si>
  <si>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</si>
  <si>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</si>
  <si>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</si>
  <si>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</si>
  <si>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</si>
  <si>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</si>
  <si>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</si>
  <si>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</si>
  <si>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</si>
  <si>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</si>
  <si>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</si>
  <si>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</si>
  <si>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</si>
  <si>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</si>
  <si>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</si>
  <si>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</si>
  <si>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</si>
  <si>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</si>
  <si>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</si>
  <si>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</si>
  <si>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</si>
  <si>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</si>
  <si>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</si>
  <si>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</si>
  <si>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</si>
  <si>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</si>
  <si>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</si>
  <si>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</si>
  <si>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</si>
  <si>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</si>
  <si>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</si>
  <si>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</si>
  <si>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</si>
  <si>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</si>
  <si>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</si>
  <si>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</si>
  <si>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</si>
  <si>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</si>
  <si>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</si>
  <si>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</si>
  <si>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</si>
  <si>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</si>
  <si>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</si>
  <si>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</si>
  <si>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</si>
  <si>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</si>
  <si>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</si>
  <si>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</si>
  <si>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</si>
  <si>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</si>
  <si>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</si>
  <si>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</si>
  <si>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</si>
  <si>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</si>
  <si>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</si>
  <si>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</si>
  <si>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</si>
  <si>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</si>
  <si>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</si>
  <si>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</si>
  <si>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</si>
  <si>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</si>
  <si>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</si>
  <si>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</si>
  <si>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</si>
  <si>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</si>
  <si>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</si>
  <si>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</si>
  <si>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</si>
  <si>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</si>
  <si>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</si>
  <si>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</si>
  <si>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</si>
  <si>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</si>
  <si>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</si>
  <si>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</si>
  <si>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</si>
  <si>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</si>
  <si>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</si>
  <si>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</si>
  <si>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</si>
  <si>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</si>
  <si>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</si>
  <si>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</si>
  <si>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</si>
  <si>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</si>
  <si>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</si>
  <si>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</si>
  <si>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</si>
  <si>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</si>
  <si>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</si>
  <si>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</si>
  <si>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</si>
  <si>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</si>
  <si>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</si>
  <si>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</si>
  <si>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</si>
  <si>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</si>
  <si>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</si>
  <si>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</si>
  <si>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</si>
  <si>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</si>
  <si>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</si>
  <si>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</si>
  <si>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</si>
  <si>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</si>
  <si>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</si>
  <si>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</si>
  <si>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</si>
  <si>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</si>
  <si>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</si>
  <si>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</si>
  <si>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</si>
  <si>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</si>
  <si>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</si>
  <si>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</si>
  <si>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</si>
  <si>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</si>
  <si>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</si>
  <si>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</si>
  <si>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</si>
  <si>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</si>
  <si>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</si>
  <si>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</si>
  <si>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</si>
  <si>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</si>
  <si>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</si>
  <si>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</si>
  <si>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</si>
  <si>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</si>
  <si>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</si>
  <si>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</si>
  <si>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</si>
  <si>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</si>
  <si>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</si>
  <si>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</si>
  <si>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</si>
  <si>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</si>
  <si>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</si>
  <si>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</si>
  <si>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</si>
  <si>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</si>
  <si>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</si>
  <si>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</si>
  <si>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</si>
  <si>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</si>
  <si>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</si>
  <si>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</si>
  <si>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</si>
  <si>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</si>
  <si>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</si>
  <si>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</si>
  <si>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</si>
  <si>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</si>
  <si>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</si>
  <si>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</si>
  <si>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</si>
  <si>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</si>
  <si>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</si>
  <si>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</si>
  <si>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</si>
  <si>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</si>
  <si>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</si>
  <si>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</si>
  <si>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</si>
  <si>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</si>
  <si>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</si>
  <si>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</si>
  <si>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</si>
  <si>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</si>
  <si>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</si>
  <si>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</si>
  <si>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</si>
  <si>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</si>
  <si>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</si>
  <si>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</si>
  <si>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</si>
  <si>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</si>
  <si>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</si>
  <si>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</si>
  <si>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</si>
  <si>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</si>
  <si>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</si>
  <si>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</si>
  <si>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</si>
  <si>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</si>
  <si>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</si>
  <si>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</si>
  <si>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</si>
  <si>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</si>
  <si>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</si>
  <si>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</si>
  <si>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</si>
  <si>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</si>
  <si>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</si>
  <si>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</si>
  <si>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</si>
  <si>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</si>
  <si>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</si>
  <si>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</si>
  <si>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</si>
  <si>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</si>
  <si>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</si>
  <si>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</si>
  <si>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</si>
  <si>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</si>
  <si>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</si>
  <si>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</si>
  <si>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</si>
  <si>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</si>
  <si>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</si>
  <si>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</si>
  <si>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</si>
  <si>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</si>
  <si>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</si>
  <si>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</si>
  <si>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</si>
  <si>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</si>
  <si>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</si>
  <si>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</si>
  <si>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</si>
  <si>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</si>
  <si>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</si>
  <si>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</si>
  <si>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</si>
  <si>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</si>
  <si>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</si>
  <si>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</si>
  <si>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</si>
  <si>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</si>
  <si>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</si>
  <si>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</si>
  <si>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</si>
  <si>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</si>
  <si>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</si>
  <si>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</si>
  <si>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</si>
  <si>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</si>
  <si>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</si>
  <si>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</si>
  <si>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</si>
  <si>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</si>
  <si>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</si>
  <si>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</si>
  <si>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</si>
  <si>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</si>
  <si>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</si>
  <si>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</si>
  <si>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</si>
  <si>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</si>
  <si>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</si>
  <si>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</si>
  <si>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</si>
  <si>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</si>
  <si>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</si>
  <si>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</si>
  <si>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</si>
  <si>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</si>
  <si>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</si>
  <si>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</si>
  <si>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</si>
  <si>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</si>
  <si>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</si>
  <si>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</si>
  <si>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</si>
  <si>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</si>
  <si>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</si>
  <si>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</si>
  <si>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</si>
  <si>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</si>
  <si>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</si>
  <si>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</si>
  <si>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</si>
  <si>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</si>
  <si>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</si>
  <si>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</si>
  <si>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</si>
  <si>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</si>
  <si>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</si>
  <si>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</si>
  <si>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</si>
  <si>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</si>
  <si>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</si>
  <si>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</si>
  <si>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</si>
  <si>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</si>
  <si>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</si>
  <si>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</si>
  <si>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</si>
  <si>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</si>
  <si>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</si>
  <si>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</si>
  <si>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</si>
  <si>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</si>
  <si>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</si>
  <si>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</si>
  <si>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</si>
  <si>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</si>
  <si>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</si>
  <si>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</si>
  <si>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</si>
  <si>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</si>
  <si>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</si>
  <si>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</si>
  <si>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</si>
  <si>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</si>
  <si>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</si>
  <si>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</si>
  <si>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</si>
  <si>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</si>
  <si>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</si>
  <si>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</si>
  <si>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</si>
  <si>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</si>
  <si>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</si>
  <si>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</si>
  <si>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</si>
  <si>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</si>
  <si>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</si>
  <si>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</si>
  <si>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</si>
  <si>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</si>
  <si>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</si>
  <si>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</si>
  <si>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</si>
  <si>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</si>
  <si>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</si>
  <si>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</si>
  <si>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</si>
  <si>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</si>
  <si>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</si>
  <si>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</si>
  <si>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</si>
  <si>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</si>
  <si>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</si>
  <si>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</si>
  <si>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</si>
  <si>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</si>
  <si>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</si>
  <si>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</si>
  <si>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</si>
  <si>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</si>
  <si>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</si>
  <si>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</si>
  <si>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</si>
  <si>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</si>
  <si>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</si>
  <si>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</si>
  <si>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</si>
  <si>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</si>
  <si>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</si>
  <si>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</si>
  <si>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</si>
  <si>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</si>
  <si>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</si>
  <si>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</si>
  <si>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</si>
  <si>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</si>
  <si>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</si>
  <si>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</si>
  <si>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</si>
  <si>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</si>
  <si>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</si>
  <si>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</si>
  <si>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</si>
  <si>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</si>
  <si>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</si>
  <si>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</si>
  <si>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</si>
  <si>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</si>
  <si>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</si>
  <si>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</si>
  <si>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</si>
  <si>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</si>
  <si>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</si>
  <si>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</si>
  <si>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</si>
  <si>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</si>
  <si>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</si>
  <si>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</si>
  <si>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</si>
  <si>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</si>
  <si>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</si>
  <si>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</si>
  <si>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</si>
  <si>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</si>
  <si>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</si>
  <si>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</si>
  <si>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</si>
  <si>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</si>
  <si>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</si>
  <si>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</si>
  <si>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</si>
  <si>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</si>
  <si>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</si>
  <si>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</si>
  <si>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</si>
  <si>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</si>
  <si>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</si>
  <si>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</si>
  <si>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</si>
  <si>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</si>
  <si>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</si>
  <si>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</si>
  <si>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</si>
  <si>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</si>
  <si>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</si>
  <si>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</si>
  <si>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</si>
  <si>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</si>
  <si>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</si>
  <si>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</si>
  <si>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</si>
  <si>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</si>
  <si>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</si>
  <si>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</si>
  <si>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</si>
  <si>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</si>
  <si>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</si>
  <si>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</si>
  <si>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</si>
  <si>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</si>
  <si>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</si>
  <si>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</si>
  <si>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</si>
  <si>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</si>
  <si>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</si>
  <si>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</si>
  <si>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</si>
  <si>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</si>
  <si>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</si>
  <si>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</si>
  <si>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</si>
  <si>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</si>
  <si>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</si>
  <si>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</si>
  <si>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</si>
  <si>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</si>
  <si>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</si>
  <si>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</si>
  <si>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</si>
  <si>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</si>
  <si>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</si>
  <si>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</si>
  <si>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</si>
  <si>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</si>
  <si>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</si>
  <si>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</si>
  <si>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</si>
  <si>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</si>
  <si>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</si>
  <si>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</si>
  <si>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</si>
  <si>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</si>
  <si>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</si>
  <si>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</si>
  <si>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</si>
  <si>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</si>
  <si>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</si>
  <si>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</si>
  <si>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</si>
  <si>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</si>
  <si>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</si>
  <si>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</si>
  <si>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</si>
  <si>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</si>
  <si>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</si>
  <si>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</si>
  <si>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</si>
  <si>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</si>
  <si>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</si>
  <si>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</si>
  <si>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</si>
  <si>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</si>
  <si>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</si>
  <si>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</si>
  <si>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</si>
  <si>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</si>
  <si>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</si>
  <si>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</si>
  <si>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</si>
  <si>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</si>
  <si>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</si>
  <si>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</si>
  <si>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</si>
  <si>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</si>
  <si>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</si>
  <si>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</si>
  <si>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</si>
  <si>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</si>
  <si>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</si>
  <si>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</si>
  <si>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</si>
  <si>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</si>
  <si>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</si>
  <si>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</si>
  <si>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</si>
  <si>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</si>
  <si>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</si>
  <si>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</si>
  <si>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</si>
  <si>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</si>
  <si>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</si>
  <si>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</si>
  <si>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</si>
  <si>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</si>
  <si>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</si>
  <si>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</si>
  <si>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</si>
  <si>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</si>
  <si>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</si>
  <si>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</si>
  <si>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</si>
  <si>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</si>
  <si>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</si>
  <si>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</si>
  <si>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</si>
  <si>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</si>
  <si>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</si>
  <si>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</si>
  <si>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</si>
  <si>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</si>
  <si>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</si>
  <si>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</si>
  <si>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</si>
  <si>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</si>
  <si>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</si>
  <si>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</si>
  <si>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</si>
  <si>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</si>
  <si>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</si>
  <si>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</si>
  <si>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</si>
  <si>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</si>
  <si>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</si>
  <si>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</si>
  <si>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</si>
  <si>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</si>
  <si>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</si>
  <si>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</si>
  <si>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</si>
  <si>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</si>
  <si>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</si>
  <si>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</si>
  <si>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</si>
  <si>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</si>
  <si>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</si>
  <si>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</si>
  <si>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</si>
  <si>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</si>
  <si>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</si>
  <si>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</si>
  <si>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</si>
  <si>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</si>
  <si>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</si>
  <si>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</si>
  <si>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</si>
  <si>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</si>
  <si>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</si>
  <si>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</si>
  <si>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</si>
  <si>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</si>
  <si>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</si>
  <si>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</si>
  <si>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</si>
  <si>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</si>
  <si>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</si>
  <si>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</si>
  <si>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</si>
  <si>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</si>
  <si>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</si>
  <si>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</si>
  <si>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</si>
  <si>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</si>
  <si>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</si>
  <si>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</si>
  <si>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</si>
  <si>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</si>
  <si>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</si>
  <si>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</si>
  <si>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</si>
  <si>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</si>
  <si>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</si>
  <si>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</si>
  <si>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</si>
  <si>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</si>
  <si>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</si>
  <si>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</si>
  <si>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</si>
  <si>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</si>
  <si>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</si>
  <si>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</si>
  <si>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</si>
  <si>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</si>
  <si>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</si>
  <si>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</si>
  <si>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</si>
  <si>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</si>
  <si>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</si>
  <si>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</si>
  <si>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</si>
  <si>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</si>
  <si>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</si>
  <si>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</si>
  <si>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</si>
  <si>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</si>
  <si>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</si>
  <si>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</si>
  <si>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</si>
  <si>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</si>
  <si>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</si>
  <si>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</si>
  <si>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</si>
  <si>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</si>
  <si>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</si>
  <si>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</si>
  <si>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</si>
  <si>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</si>
  <si>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</si>
  <si>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</si>
  <si>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</si>
  <si>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</si>
  <si>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</si>
  <si>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</si>
  <si>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</si>
  <si>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</si>
  <si>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</si>
  <si>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</si>
  <si>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</si>
  <si>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</si>
  <si>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</si>
  <si>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</si>
  <si>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</si>
  <si>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</si>
  <si>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</si>
  <si>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</si>
  <si>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</si>
  <si>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</si>
  <si>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</si>
  <si>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</si>
  <si>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</si>
  <si>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</si>
  <si>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</si>
  <si>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</si>
  <si>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</si>
  <si>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</si>
  <si>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</si>
  <si>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</si>
  <si>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</si>
  <si>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</si>
  <si>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</si>
  <si>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</si>
  <si>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</si>
  <si>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</si>
  <si>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</si>
  <si>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</si>
  <si>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</si>
  <si>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</si>
  <si>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</si>
  <si>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</si>
  <si>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</si>
  <si>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</si>
  <si>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</si>
  <si>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</si>
  <si>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</si>
  <si>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</si>
  <si>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</si>
  <si>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</si>
  <si>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</si>
  <si>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</si>
  <si>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</si>
  <si>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</si>
  <si>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</si>
  <si>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</si>
  <si>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</si>
  <si>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</si>
  <si>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</si>
  <si>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</si>
  <si>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</si>
  <si>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</si>
  <si>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</si>
  <si>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</si>
  <si>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</si>
  <si>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</si>
  <si>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</si>
  <si>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</si>
  <si>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</si>
  <si>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</si>
  <si>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</si>
  <si>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</si>
  <si>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</si>
  <si>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</si>
  <si>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</si>
  <si>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</si>
  <si>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</si>
  <si>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</si>
  <si>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</si>
  <si>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</si>
  <si>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</si>
  <si>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</si>
  <si>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</si>
  <si>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</si>
  <si>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</si>
  <si>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</si>
  <si>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</si>
  <si>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</si>
  <si>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</si>
  <si>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</si>
  <si>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</si>
  <si>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</si>
  <si>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</si>
  <si>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</si>
  <si>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</si>
  <si>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</si>
  <si>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</si>
  <si>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</si>
  <si>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</si>
  <si>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</si>
  <si>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</si>
  <si>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</si>
  <si>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</si>
  <si>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</si>
  <si>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</si>
  <si>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</si>
  <si>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</si>
  <si>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</si>
  <si>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</si>
  <si>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</si>
  <si>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</si>
  <si>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</si>
  <si>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</si>
  <si>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</si>
  <si>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</si>
  <si>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</si>
  <si>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</si>
  <si>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</si>
  <si>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</si>
  <si>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</si>
  <si>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</si>
  <si>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</si>
  <si>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</si>
  <si>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</si>
  <si>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</si>
  <si>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</si>
  <si>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</si>
  <si>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</si>
  <si>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</si>
  <si>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</si>
  <si>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</si>
  <si>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</si>
  <si>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</si>
  <si>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</si>
  <si>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</si>
  <si>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</si>
  <si>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</si>
  <si>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</si>
  <si>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</si>
  <si>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</si>
  <si>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</si>
  <si>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</si>
  <si>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</si>
  <si>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</si>
  <si>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</si>
  <si>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</si>
  <si>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</si>
  <si>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</si>
  <si>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</si>
  <si>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</si>
  <si>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</si>
  <si>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</si>
  <si>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</si>
  <si>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</si>
  <si>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</si>
  <si>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</si>
  <si>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</si>
  <si>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</si>
  <si>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</si>
  <si>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</si>
  <si>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</si>
  <si>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</si>
  <si>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</si>
  <si>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</si>
  <si>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</si>
  <si>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</si>
  <si>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</si>
  <si>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</si>
  <si>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</si>
  <si>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</si>
  <si>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</si>
  <si>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</si>
  <si>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</si>
  <si>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</si>
  <si>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</si>
  <si>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</si>
  <si>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</si>
  <si>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</si>
  <si>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</si>
  <si>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</si>
  <si>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</si>
  <si>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</si>
  <si>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</si>
  <si>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</si>
  <si>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</si>
  <si>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</si>
  <si>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</si>
  <si>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</si>
  <si>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</si>
  <si>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</si>
  <si>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</si>
  <si>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</si>
  <si>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</si>
  <si>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</si>
  <si>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</si>
  <si>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</si>
  <si>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</si>
  <si>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</si>
  <si>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</si>
  <si>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</si>
  <si>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</si>
  <si>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</si>
  <si>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</si>
  <si>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</si>
  <si>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</si>
  <si>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</si>
  <si>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</si>
  <si>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</si>
  <si>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</si>
  <si>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</si>
  <si>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</si>
  <si>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</si>
  <si>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</si>
  <si>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</si>
  <si>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</si>
  <si>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</si>
  <si>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</si>
  <si>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</si>
  <si>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</si>
  <si>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</si>
  <si>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</si>
  <si>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</si>
  <si>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</si>
  <si>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</si>
  <si>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</si>
  <si>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</si>
  <si>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</si>
  <si>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</si>
  <si>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</si>
  <si>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</si>
  <si>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</si>
  <si>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</si>
  <si>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</si>
  <si>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</si>
  <si>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</si>
  <si>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</si>
  <si>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</si>
  <si>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</si>
  <si>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</si>
  <si>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</si>
  <si>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</si>
  <si>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</si>
  <si>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</si>
  <si>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</si>
  <si>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</si>
  <si>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</si>
  <si>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</si>
  <si>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</si>
  <si>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</si>
  <si>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</si>
  <si>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</si>
  <si>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</si>
  <si>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</si>
  <si>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</si>
  <si>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</si>
  <si>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</si>
  <si>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</si>
  <si>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</si>
  <si>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</si>
  <si>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</si>
  <si>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</si>
  <si>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</si>
  <si>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</si>
  <si>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</si>
  <si>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</si>
  <si>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</si>
  <si>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</si>
  <si>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</si>
  <si>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</si>
  <si>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</si>
  <si>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</si>
  <si>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</si>
  <si>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</si>
  <si>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</si>
  <si>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</si>
  <si>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</si>
  <si>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</si>
  <si>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</si>
  <si>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</si>
  <si>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</si>
  <si>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</si>
  <si>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</si>
  <si>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</si>
  <si>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</si>
  <si>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</si>
  <si>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</si>
  <si>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</si>
  <si>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</si>
  <si>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</si>
  <si>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</si>
  <si>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</si>
  <si>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</si>
  <si>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</si>
  <si>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</si>
  <si>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</si>
  <si>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</si>
  <si>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</si>
  <si>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</si>
  <si>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</si>
  <si>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</si>
  <si>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</si>
  <si>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</si>
  <si>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</si>
  <si>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</si>
  <si>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</si>
  <si>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</si>
  <si>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</si>
  <si>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</si>
  <si>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</si>
  <si>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</si>
  <si>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</si>
  <si>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</si>
  <si>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</si>
  <si>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</si>
  <si>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</si>
  <si>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</si>
  <si>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</si>
  <si>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</si>
  <si>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</si>
  <si>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</si>
  <si>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</si>
  <si>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</si>
  <si>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</si>
  <si>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</si>
  <si>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</si>
  <si>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</si>
  <si>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</si>
  <si>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</si>
  <si>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</si>
  <si>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</si>
  <si>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</si>
  <si>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</si>
  <si>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</si>
  <si>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</si>
  <si>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</si>
  <si>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</si>
  <si>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</si>
  <si>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</si>
  <si>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</si>
  <si>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</si>
  <si>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</si>
  <si>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</si>
  <si>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</si>
  <si>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</si>
  <si>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</si>
  <si>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</si>
  <si>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</si>
  <si>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</si>
  <si>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</si>
  <si>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</si>
  <si>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</si>
  <si>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</si>
  <si>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</si>
  <si>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</si>
  <si>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</si>
  <si>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</si>
  <si>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</si>
  <si>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</si>
  <si>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</si>
  <si>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</si>
  <si>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</si>
  <si>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</si>
  <si>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</si>
  <si>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</si>
  <si>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</si>
  <si>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</si>
  <si>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</si>
  <si>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</si>
  <si>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</si>
  <si>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</si>
  <si>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</si>
  <si>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</si>
  <si>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</si>
  <si>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</si>
  <si>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</si>
  <si>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</si>
  <si>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</si>
  <si>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</si>
  <si>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</si>
  <si>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</si>
  <si>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</si>
  <si>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</si>
  <si>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</si>
  <si>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</si>
  <si>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</si>
  <si>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</si>
  <si>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</si>
  <si>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</si>
  <si>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</si>
  <si>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</si>
  <si>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</si>
  <si>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</si>
  <si>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</si>
  <si>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</si>
  <si>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</si>
  <si>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</si>
  <si>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</si>
  <si>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</si>
  <si>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</si>
  <si>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</si>
  <si>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</si>
  <si>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</si>
  <si>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</si>
  <si>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</si>
  <si>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</si>
  <si>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</si>
  <si>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</si>
  <si>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</si>
  <si>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</si>
  <si>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</si>
  <si>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</si>
  <si>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</si>
  <si>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</si>
  <si>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</si>
  <si>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</si>
  <si>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</si>
  <si>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</si>
  <si>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</si>
  <si>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</si>
  <si>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</si>
  <si>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</si>
  <si>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</si>
  <si>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</si>
  <si>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</si>
  <si>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</si>
  <si>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</si>
  <si>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</si>
  <si>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</si>
  <si>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</si>
  <si>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</si>
  <si>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</si>
  <si>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</si>
  <si>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</si>
  <si>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</si>
  <si>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</si>
  <si>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</si>
  <si>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</si>
  <si>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</si>
  <si>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</si>
  <si>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</si>
  <si>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</si>
  <si>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</si>
  <si>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</si>
  <si>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</si>
  <si>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</si>
  <si>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</si>
  <si>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</si>
  <si>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</si>
  <si>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</si>
  <si>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</si>
  <si>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</si>
  <si>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</si>
  <si>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</si>
  <si>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</si>
  <si>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</si>
  <si>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</si>
  <si>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</si>
  <si>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</si>
  <si>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</si>
  <si>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</si>
  <si>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</si>
  <si>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</si>
  <si>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</si>
  <si>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</si>
  <si>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</si>
  <si>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</si>
  <si>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</si>
  <si>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</si>
  <si>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</si>
  <si>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</si>
  <si>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</si>
  <si>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</si>
  <si>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</si>
  <si>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</si>
  <si>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</si>
  <si>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</si>
  <si>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</si>
  <si>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</si>
  <si>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</si>
  <si>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</si>
  <si>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</si>
  <si>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</si>
  <si>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</si>
  <si>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</si>
  <si>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</si>
  <si>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</si>
  <si>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</si>
  <si>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</si>
  <si>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</si>
  <si>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</si>
  <si>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</si>
  <si>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</si>
  <si>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</si>
  <si>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</si>
  <si>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</si>
  <si>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</si>
  <si>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</si>
  <si>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</si>
  <si>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</si>
  <si>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</si>
  <si>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</si>
  <si>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</si>
  <si>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</si>
  <si>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</si>
  <si>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</si>
  <si>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</si>
  <si>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</si>
  <si>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</si>
  <si>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</si>
  <si>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</si>
  <si>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</si>
  <si>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</si>
  <si>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</si>
  <si>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</si>
  <si>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</si>
  <si>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</si>
  <si>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</si>
  <si>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</si>
  <si>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</si>
  <si>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</si>
  <si>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</si>
  <si>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</si>
  <si>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</si>
  <si>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</si>
  <si>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</si>
  <si>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</si>
  <si>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</si>
  <si>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</si>
  <si>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</si>
  <si>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</si>
  <si>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</si>
  <si>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</si>
  <si>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</si>
  <si>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</si>
  <si>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</si>
  <si>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</si>
  <si>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</si>
  <si>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</si>
  <si>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</si>
  <si>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</si>
  <si>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</si>
  <si>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</si>
  <si>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</si>
  <si>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</si>
  <si>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</si>
  <si>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</si>
  <si>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</si>
  <si>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</si>
  <si>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</si>
  <si>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</si>
  <si>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</si>
  <si>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</si>
  <si>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</si>
  <si>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</si>
  <si>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</si>
  <si>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</si>
  <si>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</si>
  <si>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</si>
  <si>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</si>
  <si>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</si>
  <si>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</si>
  <si>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</si>
  <si>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</si>
  <si>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</si>
  <si>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</si>
  <si>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</si>
  <si>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</si>
  <si>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</si>
  <si>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</si>
  <si>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</si>
  <si>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</si>
  <si>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</si>
  <si>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</si>
  <si>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</si>
  <si>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</si>
  <si>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</si>
  <si>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</si>
  <si>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</si>
  <si>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</si>
  <si>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</si>
  <si>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</si>
  <si>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</si>
  <si>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</si>
  <si>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</si>
  <si>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</si>
  <si>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</si>
  <si>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</si>
  <si>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</si>
  <si>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</si>
  <si>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</si>
  <si>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</si>
  <si>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</si>
  <si>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</si>
  <si>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</si>
  <si>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</si>
  <si>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</si>
  <si>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</si>
  <si>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</si>
  <si>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</si>
  <si>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</si>
  <si>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</si>
  <si>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</si>
  <si>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</si>
  <si>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</si>
  <si>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</si>
  <si>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</si>
  <si>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</si>
  <si>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</si>
  <si>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</si>
  <si>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</si>
  <si>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</si>
  <si>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</si>
  <si>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</si>
  <si>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</si>
  <si>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</si>
  <si>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</si>
  <si>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</si>
  <si>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</si>
  <si>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</si>
  <si>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</si>
  <si>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</si>
  <si>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</si>
  <si>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</si>
  <si>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</si>
  <si>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</si>
  <si>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</si>
  <si>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</si>
  <si>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</si>
  <si>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</si>
  <si>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</si>
  <si>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</si>
  <si>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</si>
  <si>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</si>
  <si>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</si>
  <si>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</si>
  <si>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</si>
  <si>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</si>
  <si>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</si>
  <si>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</si>
  <si>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</si>
  <si>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</si>
  <si>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</si>
  <si>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</si>
  <si>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</si>
  <si>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</si>
  <si>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</si>
  <si>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</si>
  <si>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</si>
  <si>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</si>
  <si>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</si>
  <si>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</si>
  <si>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</si>
  <si>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</si>
  <si>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</si>
  <si>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</si>
  <si>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</si>
  <si>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</si>
  <si>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</si>
  <si>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</si>
  <si>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</si>
  <si>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</si>
  <si>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</si>
  <si>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</si>
  <si>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</si>
  <si>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</si>
  <si>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</si>
  <si>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</si>
  <si>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</si>
  <si>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</si>
  <si>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</si>
  <si>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</si>
  <si>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</si>
  <si>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</si>
  <si>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</si>
  <si>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</si>
  <si>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</si>
  <si>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</si>
  <si>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</si>
  <si>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</si>
  <si>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</si>
  <si>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</si>
  <si>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</si>
  <si>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</si>
  <si>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</si>
  <si>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</si>
  <si>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</si>
  <si>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</si>
  <si>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</si>
  <si>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</si>
  <si>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</si>
  <si>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</si>
  <si>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</si>
  <si>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</si>
  <si>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</si>
  <si>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</si>
  <si>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</si>
  <si>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</si>
  <si>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</si>
  <si>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</si>
  <si>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</si>
  <si>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</si>
  <si>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</si>
  <si>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</si>
  <si>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</si>
  <si>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</si>
  <si>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</si>
  <si>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</si>
  <si>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</si>
  <si>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</si>
  <si>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</si>
  <si>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</si>
  <si>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</si>
  <si>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</si>
  <si>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</si>
  <si>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</si>
  <si>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</si>
  <si>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</si>
  <si>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</si>
  <si>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</si>
  <si>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</si>
  <si>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</si>
  <si>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</si>
  <si>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</si>
  <si>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</si>
  <si>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</si>
  <si>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</si>
  <si>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</si>
  <si>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</si>
  <si>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</si>
  <si>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</si>
  <si>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</si>
  <si>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</si>
  <si>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</si>
  <si>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</si>
  <si>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</si>
  <si>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</si>
  <si>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</si>
  <si>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</si>
  <si>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</si>
  <si>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</si>
  <si>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</si>
  <si>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</si>
  <si>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</si>
  <si>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</si>
  <si>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</si>
  <si>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</si>
  <si>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</si>
  <si>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</si>
  <si>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</si>
  <si>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</si>
  <si>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</si>
  <si>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</si>
  <si>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</si>
  <si>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</si>
  <si>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</si>
  <si>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</si>
  <si>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</si>
  <si>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</si>
  <si>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</si>
  <si>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</si>
  <si>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</si>
  <si>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</si>
  <si>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</si>
  <si>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</si>
  <si>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</si>
  <si>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</si>
  <si>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</si>
  <si>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</si>
  <si>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</si>
  <si>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</si>
  <si>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</si>
  <si>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</si>
  <si>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</si>
  <si>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</si>
  <si>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</si>
  <si>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</si>
  <si>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</si>
  <si>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</si>
  <si>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</si>
  <si>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</si>
  <si>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</si>
  <si>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</si>
  <si>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</si>
  <si>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</si>
  <si>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</si>
  <si>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</si>
  <si>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</si>
  <si>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</si>
  <si>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</si>
  <si>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</si>
  <si>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</si>
  <si>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</si>
  <si>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</si>
  <si>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</si>
  <si>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</si>
  <si>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</si>
  <si>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</si>
  <si>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</si>
  <si>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</si>
  <si>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</si>
  <si>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</si>
  <si>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</si>
  <si>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</si>
  <si>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</si>
  <si>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</si>
  <si>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</si>
  <si>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</si>
  <si>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</si>
  <si>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</si>
  <si>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</si>
  <si>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</si>
  <si>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</si>
  <si>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</si>
  <si>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</si>
  <si>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</si>
  <si>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</si>
  <si>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</si>
  <si>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</si>
  <si>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</si>
  <si>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</si>
  <si>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</si>
  <si>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</si>
  <si>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</si>
  <si>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</si>
  <si>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</si>
  <si>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</si>
  <si>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</si>
  <si>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</si>
  <si>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</si>
  <si>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</si>
  <si>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</si>
  <si>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</si>
  <si>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</si>
  <si>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</si>
  <si>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</si>
  <si>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</si>
  <si>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</si>
  <si>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</si>
  <si>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</si>
  <si>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</si>
  <si>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</si>
  <si>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</si>
  <si>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</si>
  <si>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</si>
  <si>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</si>
  <si>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</si>
  <si>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</si>
  <si>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</si>
  <si>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</si>
  <si>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</si>
  <si>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</si>
  <si>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</si>
  <si>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</si>
  <si>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</si>
  <si>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</si>
  <si>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</si>
  <si>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</si>
  <si>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</si>
  <si>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</si>
  <si>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</si>
  <si>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</si>
  <si>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</si>
  <si>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</si>
  <si>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</si>
  <si>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</si>
  <si>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</si>
  <si>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</si>
  <si>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</si>
  <si>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</si>
  <si>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</si>
  <si>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</si>
  <si>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</si>
  <si>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</si>
  <si>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</si>
  <si>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</si>
  <si>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</si>
  <si>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</si>
  <si>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</si>
  <si>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</si>
  <si>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</si>
  <si>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</si>
  <si>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</si>
  <si>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</si>
  <si>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</si>
  <si>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</si>
  <si>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</si>
  <si>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</si>
  <si>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</si>
  <si>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</si>
  <si>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</si>
  <si>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</si>
  <si>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</si>
  <si>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</si>
  <si>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</si>
  <si>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</si>
  <si>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</si>
  <si>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</si>
  <si>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</si>
  <si>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</si>
  <si>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</si>
  <si>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</si>
  <si>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</si>
  <si>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</si>
  <si>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</si>
  <si>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</si>
  <si>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</si>
  <si>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</si>
  <si>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</si>
  <si>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</si>
  <si>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</si>
  <si>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</si>
  <si>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</si>
  <si>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</si>
  <si>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</si>
  <si>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</si>
  <si>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</si>
  <si>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</si>
  <si>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</si>
  <si>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</si>
  <si>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</si>
  <si>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</si>
  <si>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</si>
  <si>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</si>
  <si>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</si>
  <si>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</si>
  <si>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</si>
  <si>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</si>
  <si>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</si>
  <si>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</si>
  <si>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</si>
  <si>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</si>
  <si>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</si>
  <si>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</si>
  <si>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</si>
  <si>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</si>
  <si>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</si>
  <si>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</si>
  <si>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</si>
  <si>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</si>
  <si>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</si>
  <si>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</si>
  <si>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</si>
  <si>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</si>
  <si>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</si>
  <si>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</si>
  <si>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</si>
  <si>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</si>
  <si>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</si>
  <si>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</si>
  <si>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</si>
  <si>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</si>
  <si>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</si>
  <si>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</si>
  <si>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</si>
  <si>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</si>
  <si>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</si>
  <si>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</si>
  <si>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</si>
  <si>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</si>
  <si>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</si>
  <si>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</si>
  <si>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</si>
  <si>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</si>
  <si>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</si>
  <si>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</si>
  <si>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</si>
  <si>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</si>
  <si>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</si>
  <si>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</si>
  <si>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</si>
  <si>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</si>
  <si>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</si>
  <si>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</si>
  <si>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</si>
  <si>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</si>
  <si>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</si>
  <si>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</si>
  <si>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</si>
  <si>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</si>
  <si>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</si>
  <si>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</si>
  <si>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</si>
  <si>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</si>
  <si>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</si>
  <si>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</si>
  <si>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</si>
  <si>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</si>
  <si>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</si>
  <si>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</si>
  <si>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</si>
  <si>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</si>
  <si>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</si>
  <si>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</si>
  <si>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</si>
  <si>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</si>
  <si>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</si>
  <si>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</si>
  <si>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</si>
  <si>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</si>
  <si>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</si>
  <si>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</si>
  <si>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</si>
  <si>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</si>
  <si>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</si>
  <si>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</si>
  <si>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</si>
  <si>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</si>
  <si>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</si>
  <si>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</si>
  <si>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</si>
  <si>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</si>
  <si>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</si>
  <si>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</si>
  <si>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</si>
  <si>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</si>
  <si>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</si>
  <si>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</si>
  <si>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</si>
  <si>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</si>
  <si>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</si>
  <si>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</si>
  <si>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</si>
  <si>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</si>
  <si>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</si>
  <si>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</si>
  <si>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</si>
  <si>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</si>
  <si>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</si>
  <si>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</si>
  <si>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</si>
  <si>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</si>
  <si>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</si>
  <si>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</si>
  <si>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</si>
  <si>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</si>
  <si>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</si>
  <si>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</si>
  <si>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</si>
  <si>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</si>
  <si>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</si>
  <si>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</si>
  <si>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</si>
  <si>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</si>
  <si>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</si>
  <si>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</si>
  <si>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</si>
  <si>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</si>
  <si>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</si>
  <si>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</si>
  <si>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</si>
  <si>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</si>
  <si>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</si>
  <si>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</si>
  <si>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</si>
  <si>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</si>
  <si>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</si>
  <si>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</si>
  <si>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</si>
  <si>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</si>
  <si>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</si>
  <si>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</si>
  <si>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</si>
  <si>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</si>
  <si>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</si>
  <si>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</si>
  <si>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</si>
  <si>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</si>
  <si>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</si>
  <si>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</si>
  <si>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</si>
  <si>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</si>
  <si>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</si>
  <si>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</si>
  <si>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</si>
  <si>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</si>
  <si>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</si>
  <si>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</si>
  <si>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</si>
  <si>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</si>
  <si>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</si>
  <si>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</si>
  <si>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</si>
  <si>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</si>
  <si>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</si>
  <si>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</si>
  <si>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</si>
  <si>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</si>
  <si>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</si>
  <si>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</si>
  <si>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</si>
  <si>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</si>
  <si>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</si>
  <si>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</si>
  <si>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</si>
  <si>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</si>
  <si>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</si>
  <si>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</si>
  <si>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</si>
  <si>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</si>
  <si>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</si>
  <si>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</si>
  <si>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</si>
  <si>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</si>
  <si>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</si>
  <si>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</si>
  <si>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</si>
  <si>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</si>
  <si>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</si>
  <si>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</si>
  <si>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</si>
  <si>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</si>
  <si>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</si>
  <si>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</si>
  <si>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</si>
  <si>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</si>
  <si>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</si>
  <si>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</si>
  <si>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</si>
  <si>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</si>
  <si>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</si>
  <si>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</si>
  <si>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</si>
  <si>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</si>
  <si>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</si>
  <si>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</si>
  <si>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</si>
  <si>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</si>
  <si>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</si>
  <si>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</si>
  <si>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</si>
  <si>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</si>
  <si>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</si>
  <si>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</si>
  <si>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</si>
  <si>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</si>
  <si>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</si>
  <si>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</si>
  <si>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</si>
  <si>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</si>
  <si>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</si>
  <si>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</si>
  <si>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</si>
  <si>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</si>
  <si>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</si>
  <si>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</si>
  <si>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</si>
  <si>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</si>
  <si>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</si>
  <si>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</si>
  <si>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</si>
  <si>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</si>
  <si>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</si>
  <si>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</si>
  <si>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</si>
  <si>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</si>
  <si>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</si>
  <si>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</si>
  <si>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</si>
  <si>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</si>
  <si>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</si>
  <si>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</si>
  <si>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</si>
  <si>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</si>
  <si>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</si>
  <si>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</si>
  <si>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</si>
  <si>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</si>
  <si>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</si>
  <si>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</si>
  <si>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</si>
  <si>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</si>
  <si>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</si>
  <si>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</si>
  <si>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</si>
  <si>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</si>
  <si>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</si>
  <si>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</si>
  <si>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</si>
  <si>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</si>
  <si>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</si>
  <si>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</si>
  <si>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</si>
  <si>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</si>
  <si>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</si>
  <si>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</si>
  <si>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</si>
  <si>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</si>
  <si>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</si>
  <si>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</si>
  <si>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</si>
  <si>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</si>
  <si>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</si>
  <si>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</si>
  <si>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</si>
  <si>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</si>
  <si>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</si>
  <si>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</si>
  <si>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</si>
  <si>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</si>
  <si>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</si>
  <si>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</si>
  <si>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</si>
  <si>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</si>
  <si>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</si>
  <si>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</si>
  <si>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</si>
  <si>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</si>
  <si>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</si>
  <si>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</si>
  <si>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</si>
  <si>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</si>
  <si>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</si>
  <si>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</si>
  <si>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</si>
  <si>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</si>
  <si>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</si>
  <si>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</si>
  <si>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</si>
  <si>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</si>
  <si>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</si>
  <si>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</si>
  <si>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</si>
  <si>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</si>
  <si>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</si>
  <si>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</si>
  <si>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</si>
  <si>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</si>
  <si>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</si>
  <si>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</si>
  <si>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</si>
  <si>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</si>
  <si>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</si>
  <si>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</si>
  <si>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</si>
  <si>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</si>
  <si>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</si>
  <si>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</si>
  <si>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</si>
  <si>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</si>
  <si>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</si>
  <si>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</si>
  <si>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</si>
  <si>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</si>
  <si>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</si>
  <si>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</si>
  <si>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</si>
  <si>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</si>
  <si>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</si>
  <si>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</si>
  <si>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</si>
  <si>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</si>
  <si>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</si>
  <si>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</si>
  <si>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</si>
  <si>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</si>
  <si>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</si>
  <si>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</si>
  <si>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</si>
  <si>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</si>
  <si>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</si>
  <si>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</si>
  <si>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</si>
  <si>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</si>
  <si>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</si>
  <si>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</si>
  <si>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</si>
  <si>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</si>
  <si>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</si>
  <si>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</si>
  <si>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</si>
  <si>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</si>
  <si>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</si>
  <si>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</si>
  <si>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</si>
  <si>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</si>
  <si>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</si>
  <si>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</si>
  <si>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</si>
  <si>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</si>
  <si>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</si>
  <si>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</si>
  <si>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</si>
  <si>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</si>
  <si>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</si>
  <si>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</si>
  <si>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</si>
  <si>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</si>
  <si>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</si>
  <si>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</si>
  <si>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</si>
  <si>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</si>
  <si>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</si>
  <si>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</si>
  <si>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</si>
  <si>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</si>
  <si>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</si>
  <si>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</si>
  <si>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</si>
  <si>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</si>
  <si>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</si>
  <si>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</si>
  <si>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</si>
  <si>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</si>
  <si>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</si>
  <si>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</si>
  <si>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</si>
  <si>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</si>
  <si>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</si>
  <si>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</si>
  <si>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</si>
  <si>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</si>
  <si>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</si>
  <si>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</si>
  <si>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</si>
  <si>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</si>
  <si>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</si>
  <si>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</si>
  <si>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</si>
  <si>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</si>
  <si>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</si>
  <si>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</si>
  <si>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</si>
  <si>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</si>
  <si>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</si>
  <si>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</si>
  <si>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</si>
  <si>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</si>
  <si>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</si>
  <si>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</si>
  <si>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</si>
  <si>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</si>
  <si>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</si>
  <si>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</si>
  <si>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</si>
  <si>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</si>
  <si>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</si>
  <si>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</si>
  <si>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</si>
  <si>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</si>
  <si>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</si>
  <si>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</si>
  <si>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</si>
  <si>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</si>
  <si>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</si>
  <si>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</si>
  <si>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</si>
  <si>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</si>
  <si>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</si>
  <si>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</si>
  <si>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</si>
  <si>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</si>
  <si>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</si>
  <si>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</si>
  <si>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</si>
  <si>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</si>
  <si>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</si>
  <si>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</si>
  <si>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</si>
  <si>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</si>
  <si>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</si>
  <si>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</si>
  <si>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</si>
  <si>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</si>
  <si>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</si>
  <si>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</si>
  <si>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</si>
  <si>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</si>
  <si>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</si>
  <si>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</si>
  <si>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</si>
  <si>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</si>
  <si>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</si>
  <si>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</si>
  <si>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</si>
  <si>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</si>
  <si>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</si>
  <si>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</si>
  <si>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</si>
  <si>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</si>
  <si>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</si>
  <si>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</si>
  <si>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</si>
  <si>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</si>
  <si>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</si>
  <si>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</si>
  <si>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</si>
  <si>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</si>
  <si>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</si>
  <si>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</si>
  <si>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</si>
  <si>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</si>
  <si>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</si>
  <si>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</si>
  <si>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</si>
  <si>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</si>
  <si>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</si>
  <si>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</si>
  <si>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</si>
  <si>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</si>
  <si>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</si>
  <si>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</si>
  <si>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</si>
  <si>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</si>
  <si>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</si>
  <si>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</si>
  <si>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</si>
  <si>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</si>
  <si>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</si>
  <si>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</si>
  <si>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</si>
  <si>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</si>
  <si>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</si>
  <si>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</si>
  <si>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</si>
  <si>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</si>
  <si>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</si>
  <si>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</si>
  <si>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</si>
  <si>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</si>
  <si>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</si>
  <si>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</si>
  <si>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</si>
  <si>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</si>
  <si>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</si>
  <si>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</si>
  <si>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</si>
  <si>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</si>
  <si>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</si>
  <si>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</si>
  <si>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</si>
  <si>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</si>
  <si>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</si>
  <si>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</si>
  <si>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</si>
  <si>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</si>
  <si>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</si>
  <si>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</si>
  <si>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</si>
  <si>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</si>
  <si>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</si>
  <si>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</si>
  <si>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</si>
  <si>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</si>
  <si>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</si>
  <si>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</si>
  <si>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</si>
  <si>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</si>
  <si>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</si>
  <si>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</si>
  <si>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</si>
  <si>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</si>
  <si>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</si>
  <si>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</si>
  <si>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</si>
  <si>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</si>
  <si>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</si>
  <si>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</si>
  <si>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</si>
  <si>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</si>
  <si>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</si>
  <si>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</si>
  <si>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</si>
  <si>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</si>
  <si>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</si>
  <si>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</si>
  <si>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</si>
  <si>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</si>
  <si>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</si>
  <si>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</si>
  <si>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</si>
  <si>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</si>
  <si>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</si>
  <si>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</si>
  <si>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</si>
  <si>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</si>
  <si>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</si>
  <si>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</si>
  <si>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</si>
  <si>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</si>
  <si>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</si>
  <si>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</si>
  <si>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</si>
  <si>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</si>
  <si>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</si>
  <si>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</si>
  <si>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</si>
  <si>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</si>
  <si>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</si>
  <si>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</si>
  <si>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</si>
  <si>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</si>
  <si>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</si>
  <si>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</si>
  <si>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</si>
  <si>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</si>
  <si>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</si>
  <si>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</si>
  <si>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</si>
  <si>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</si>
  <si>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</si>
  <si>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</si>
  <si>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</si>
  <si>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</si>
  <si>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</si>
  <si>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</si>
  <si>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</si>
  <si>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</si>
  <si>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</si>
  <si>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</si>
  <si>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</si>
  <si>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</si>
  <si>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</si>
  <si>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</si>
  <si>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</si>
  <si>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</si>
  <si>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</si>
  <si>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</si>
  <si>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</si>
  <si>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</si>
  <si>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</si>
  <si>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</si>
  <si>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</si>
  <si>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</si>
  <si>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</si>
  <si>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</si>
  <si>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</si>
  <si>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</si>
  <si>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</si>
  <si>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</si>
  <si>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</si>
  <si>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</si>
  <si>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</si>
  <si>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</si>
  <si>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</si>
  <si>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</si>
  <si>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</si>
  <si>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</si>
  <si>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</si>
  <si>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</si>
  <si>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</si>
  <si>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</si>
  <si>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</si>
  <si>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</si>
  <si>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</si>
  <si>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</si>
  <si>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</si>
  <si>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</si>
  <si>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</si>
  <si>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</si>
  <si>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</si>
  <si>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</si>
  <si>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</si>
  <si>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</si>
  <si>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</si>
  <si>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</si>
  <si>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</si>
  <si>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</si>
  <si>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</si>
  <si>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</si>
  <si>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</si>
  <si>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</si>
  <si>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</si>
  <si>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</si>
  <si>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</si>
  <si>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</si>
  <si>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</si>
  <si>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</si>
  <si>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</si>
  <si>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</si>
  <si>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</si>
  <si>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</si>
  <si>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</si>
  <si>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</si>
  <si>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</si>
  <si>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</si>
  <si>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</si>
  <si>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</si>
  <si>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</si>
  <si>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</si>
  <si>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</si>
  <si>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</si>
  <si>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</si>
  <si>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</si>
  <si>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</si>
  <si>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</si>
  <si>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</si>
  <si>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</si>
  <si>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</si>
  <si>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</si>
  <si>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</si>
  <si>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</si>
  <si>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</si>
  <si>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</si>
  <si>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</si>
  <si>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</si>
  <si>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</si>
  <si>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</si>
  <si>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</si>
  <si>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</si>
  <si>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</si>
  <si>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</si>
  <si>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</si>
  <si>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</si>
  <si>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</si>
  <si>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</si>
  <si>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</si>
  <si>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</si>
  <si>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</si>
  <si>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</si>
  <si>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</si>
  <si>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</si>
  <si>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</si>
  <si>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</si>
  <si>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</si>
  <si>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</si>
  <si>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</si>
  <si>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</si>
  <si>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</si>
  <si>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</si>
  <si>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</si>
  <si>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</si>
  <si>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</si>
  <si>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</si>
  <si>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</si>
  <si>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</si>
  <si>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</si>
  <si>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</si>
  <si>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</si>
  <si>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</si>
  <si>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</si>
  <si>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</si>
  <si>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</si>
  <si>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</si>
  <si>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</si>
  <si>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</si>
  <si>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</si>
  <si>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</si>
  <si>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</si>
  <si>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</si>
  <si>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</si>
  <si>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</si>
  <si>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</si>
  <si>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</si>
  <si>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</si>
  <si>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</si>
  <si>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</si>
  <si>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</si>
  <si>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</si>
  <si>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</si>
  <si>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</si>
  <si>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</si>
  <si>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</si>
  <si>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</si>
  <si>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</si>
  <si>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</si>
  <si>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</si>
  <si>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</si>
  <si>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</si>
  <si>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</si>
  <si>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</si>
  <si>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</si>
  <si>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</si>
  <si>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</si>
  <si>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</si>
  <si>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</si>
  <si>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</si>
  <si>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</si>
  <si>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</si>
  <si>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</si>
  <si>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</si>
  <si>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</si>
  <si>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</si>
  <si>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</si>
  <si>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</si>
  <si>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</si>
  <si>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</si>
  <si>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</si>
  <si>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</si>
  <si>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</si>
  <si>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</si>
  <si>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</si>
  <si>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</si>
  <si>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</si>
  <si>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</si>
  <si>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</si>
  <si>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</si>
  <si>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</si>
  <si>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</si>
  <si>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</si>
  <si>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</si>
  <si>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</si>
  <si>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</si>
  <si>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</si>
  <si>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</si>
  <si>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</si>
  <si>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</si>
  <si>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</si>
  <si>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</si>
  <si>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</si>
  <si>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</si>
  <si>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</si>
  <si>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</si>
  <si>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</si>
  <si>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</si>
  <si>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</si>
  <si>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</si>
  <si>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</si>
  <si>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</si>
  <si>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</si>
  <si>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</si>
  <si>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</si>
  <si>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</si>
  <si>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</si>
  <si>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</si>
  <si>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</si>
  <si>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</si>
  <si>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</si>
  <si>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</si>
  <si>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</si>
  <si>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</si>
  <si>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</si>
  <si>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</si>
  <si>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</si>
  <si>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</si>
  <si>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</si>
  <si>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</si>
  <si>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</si>
  <si>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</si>
  <si>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</si>
  <si>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</si>
  <si>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</si>
  <si>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</si>
  <si>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</si>
  <si>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</si>
  <si>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</si>
  <si>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</si>
  <si>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</si>
  <si>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</si>
  <si>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</si>
  <si>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</si>
  <si>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</si>
  <si>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</si>
  <si>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</si>
  <si>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</si>
  <si>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</si>
  <si>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</si>
  <si>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</si>
  <si>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</si>
  <si>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</si>
  <si>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</si>
  <si>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</si>
  <si>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</si>
  <si>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</si>
  <si>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</si>
  <si>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</si>
  <si>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</si>
  <si>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</si>
  <si>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</si>
  <si>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</si>
  <si>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</si>
  <si>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</si>
  <si>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</si>
  <si>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</si>
  <si>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</si>
  <si>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</si>
  <si>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</si>
  <si>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</si>
  <si>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</si>
  <si>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</si>
  <si>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</si>
  <si>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</si>
  <si>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</si>
  <si>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</si>
  <si>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</si>
  <si>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</si>
  <si>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</si>
  <si>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</si>
  <si>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</si>
  <si>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</si>
  <si>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</si>
  <si>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</si>
  <si>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</si>
  <si>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</si>
  <si>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</si>
  <si>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</si>
  <si>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</si>
  <si>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</si>
  <si>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</si>
  <si>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</si>
  <si>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</si>
  <si>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</si>
  <si>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</si>
  <si>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</si>
  <si>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</si>
  <si>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</si>
  <si>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</si>
  <si>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</si>
  <si>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</si>
  <si>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</si>
  <si>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</si>
  <si>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</si>
  <si>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</si>
  <si>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</si>
  <si>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</si>
  <si>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</si>
  <si>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</si>
  <si>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</si>
  <si>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</si>
  <si>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</si>
  <si>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</si>
  <si>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</si>
  <si>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</si>
  <si>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</si>
  <si>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</si>
  <si>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</si>
  <si>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</si>
  <si>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</si>
  <si>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</si>
  <si>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</si>
  <si>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</si>
  <si>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</si>
  <si>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</si>
  <si>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</si>
  <si>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</si>
  <si>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</si>
  <si>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</si>
  <si>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</si>
  <si>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</si>
  <si>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</si>
  <si>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</si>
  <si>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</si>
  <si>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</si>
  <si>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</si>
  <si>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</si>
  <si>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</si>
  <si>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</si>
  <si>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</si>
  <si>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</si>
  <si>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</si>
  <si>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</si>
  <si>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</si>
  <si>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</si>
  <si>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</si>
  <si>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</si>
  <si>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</si>
  <si>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</si>
  <si>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</si>
  <si>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</si>
  <si>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</si>
  <si>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</si>
  <si>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</si>
  <si>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</si>
  <si>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</si>
  <si>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</si>
  <si>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</si>
  <si>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</si>
  <si>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</si>
  <si>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</si>
  <si>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</si>
  <si>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</si>
  <si>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</si>
  <si>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</si>
  <si>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</si>
  <si>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</si>
  <si>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</si>
  <si>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</si>
  <si>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</si>
  <si>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</si>
  <si>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</si>
  <si>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</si>
  <si>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</si>
  <si>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</si>
  <si>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</si>
  <si>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</si>
  <si>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</si>
  <si>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</si>
  <si>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</si>
  <si>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</si>
  <si>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</si>
  <si>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</si>
  <si>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</si>
  <si>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</si>
  <si>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</si>
  <si>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</si>
  <si>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</si>
  <si>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</si>
  <si>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</si>
  <si>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</si>
  <si>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</si>
  <si>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</si>
  <si>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</si>
  <si>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</si>
  <si>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</si>
  <si>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</si>
  <si>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</si>
  <si>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</si>
  <si>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</si>
  <si>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</si>
  <si>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</si>
  <si>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</si>
  <si>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</si>
  <si>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</si>
  <si>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</si>
  <si>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</si>
  <si>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</si>
  <si>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</si>
  <si>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</si>
  <si>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</si>
  <si>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</si>
  <si>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</si>
  <si>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</si>
  <si>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</si>
  <si>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</si>
  <si>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</si>
  <si>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</si>
  <si>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</si>
  <si>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</si>
  <si>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</si>
  <si>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</si>
  <si>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</si>
  <si>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</si>
  <si>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</si>
  <si>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</si>
  <si>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</si>
  <si>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</si>
  <si>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</si>
  <si>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</si>
  <si>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</si>
  <si>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</si>
  <si>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</si>
  <si>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</si>
  <si>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</si>
  <si>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</si>
  <si>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</si>
  <si>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</si>
  <si>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</si>
  <si>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</si>
  <si>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</si>
  <si>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</si>
  <si>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</si>
  <si>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</si>
  <si>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</si>
  <si>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</si>
  <si>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</si>
  <si>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</si>
  <si>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</si>
  <si>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</si>
  <si>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</si>
  <si>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</si>
  <si>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</si>
  <si>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</si>
  <si>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</si>
  <si>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</si>
  <si>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</si>
  <si>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</si>
  <si>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</si>
  <si>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</si>
  <si>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</si>
  <si>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</si>
  <si>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</si>
  <si>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</si>
  <si>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</si>
  <si>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</si>
  <si>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</si>
  <si>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</si>
  <si>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</si>
  <si>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</si>
  <si>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</si>
  <si>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</si>
  <si>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</si>
  <si>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</si>
  <si>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</si>
  <si>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</si>
  <si>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</si>
  <si>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</si>
  <si>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</si>
  <si>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</si>
  <si>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</si>
  <si>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</si>
  <si>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</si>
  <si>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</si>
  <si>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</si>
  <si>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</si>
  <si>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</si>
  <si>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</si>
  <si>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</si>
  <si>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</si>
  <si>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</si>
  <si>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</si>
  <si>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</si>
  <si>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</si>
  <si>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</si>
  <si>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</si>
  <si>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</si>
  <si>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</si>
  <si>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</si>
  <si>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</si>
  <si>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</si>
  <si>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</si>
  <si>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</si>
  <si>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</si>
  <si>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</si>
  <si>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</si>
  <si>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</si>
  <si>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</si>
  <si>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</si>
  <si>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</si>
  <si>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</si>
  <si>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</si>
  <si>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</si>
  <si>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</si>
  <si>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</si>
  <si>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</si>
  <si>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</si>
  <si>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</si>
  <si>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</si>
  <si>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</si>
  <si>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</si>
  <si>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</si>
  <si>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</si>
  <si>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</si>
  <si>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</si>
  <si>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</si>
  <si>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</si>
  <si>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</si>
  <si>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</si>
  <si>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</si>
  <si>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</si>
  <si>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</si>
  <si>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</si>
  <si>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</si>
  <si>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</si>
  <si>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</si>
  <si>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</si>
  <si>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</si>
  <si>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</si>
  <si>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</si>
  <si>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</si>
  <si>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</si>
  <si>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</si>
  <si>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</si>
  <si>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</si>
  <si>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</si>
  <si>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</si>
  <si>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</si>
  <si>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</si>
  <si>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</si>
  <si>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</si>
  <si>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</si>
  <si>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</si>
  <si>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</si>
  <si>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</si>
  <si>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</si>
  <si>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</si>
  <si>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</si>
  <si>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</si>
  <si>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</si>
  <si>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</si>
  <si>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</si>
  <si>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</si>
  <si>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</si>
  <si>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</si>
  <si>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</si>
  <si>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</si>
  <si>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</si>
  <si>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</si>
  <si>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</si>
  <si>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</si>
  <si>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</si>
  <si>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</si>
  <si>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</si>
  <si>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</si>
  <si>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</si>
  <si>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</si>
  <si>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</si>
  <si>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</si>
  <si>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</si>
  <si>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</si>
  <si>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</si>
  <si>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</si>
  <si>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</si>
  <si>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</si>
  <si>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</si>
  <si>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</si>
  <si>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</si>
  <si>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</si>
  <si>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</si>
  <si>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</si>
  <si>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</si>
  <si>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</si>
  <si>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</si>
  <si>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</si>
  <si>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</si>
  <si>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</si>
  <si>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</si>
  <si>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</si>
  <si>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</si>
  <si>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</si>
  <si>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</si>
  <si>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</si>
  <si>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</si>
  <si>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</si>
  <si>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</si>
  <si>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</si>
  <si>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</si>
  <si>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</si>
  <si>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</si>
  <si>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</si>
  <si>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</si>
  <si>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</si>
  <si>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</si>
  <si>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</si>
  <si>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</si>
  <si>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</si>
  <si>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</si>
  <si>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</si>
  <si>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</si>
  <si>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</si>
  <si>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</si>
  <si>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</si>
  <si>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</si>
  <si>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</si>
  <si>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</si>
  <si>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</si>
  <si>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</si>
  <si>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</si>
  <si>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</si>
  <si>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</si>
  <si>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</si>
  <si>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</si>
  <si>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</si>
  <si>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</si>
  <si>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</si>
  <si>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</si>
  <si>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</si>
  <si>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</si>
  <si>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</si>
  <si>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</si>
  <si>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</si>
  <si>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</si>
  <si>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</si>
  <si>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</si>
  <si>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</si>
  <si>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</si>
  <si>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</si>
  <si>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</si>
  <si>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</si>
  <si>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</si>
  <si>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</si>
  <si>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</si>
  <si>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</si>
  <si>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</si>
  <si>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</si>
  <si>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</si>
  <si>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</si>
  <si>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</si>
  <si>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</si>
  <si>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</si>
  <si>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</si>
  <si>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</si>
  <si>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</si>
  <si>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</si>
  <si>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</si>
  <si>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</si>
  <si>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</si>
  <si>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</si>
  <si>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</si>
  <si>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</si>
  <si>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</si>
  <si>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</si>
  <si>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</si>
  <si>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</si>
  <si>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</si>
  <si>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</si>
  <si>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</si>
  <si>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</si>
  <si>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</si>
  <si>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</si>
  <si>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</si>
  <si>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</si>
  <si>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</si>
  <si>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</si>
  <si>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</si>
  <si>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</si>
  <si>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</si>
  <si>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</si>
  <si>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</si>
  <si>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</si>
  <si>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</si>
  <si>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</si>
  <si>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</si>
  <si>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</si>
  <si>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</si>
  <si>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</si>
  <si>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</si>
  <si>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</si>
  <si>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</si>
  <si>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</si>
  <si>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</si>
  <si>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</si>
  <si>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</si>
  <si>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</si>
  <si>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</si>
  <si>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</si>
  <si>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</si>
  <si>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</si>
  <si>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</si>
  <si>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</si>
  <si>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</si>
  <si>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</si>
  <si>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</si>
  <si>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</si>
  <si>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</si>
  <si>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</si>
  <si>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</si>
  <si>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</si>
  <si>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</si>
  <si>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</si>
  <si>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</si>
  <si>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</si>
  <si>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</si>
  <si>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</si>
  <si>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</si>
  <si>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</si>
  <si>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</si>
  <si>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</si>
  <si>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</si>
  <si>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</si>
  <si>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</si>
  <si>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</si>
  <si>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</si>
  <si>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</si>
  <si>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</si>
  <si>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</si>
  <si>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</si>
  <si>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</si>
  <si>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</si>
  <si>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</si>
  <si>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</si>
  <si>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</si>
  <si>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</si>
  <si>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</si>
  <si>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</si>
  <si>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</si>
  <si>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</si>
  <si>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</si>
  <si>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</si>
  <si>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</si>
  <si>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</si>
  <si>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</si>
  <si>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</si>
  <si>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</si>
  <si>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</si>
  <si>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</si>
  <si>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</si>
  <si>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</si>
  <si>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</si>
  <si>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</si>
  <si>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</si>
  <si>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</si>
  <si>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</si>
  <si>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</si>
  <si>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</si>
  <si>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</si>
  <si>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</si>
  <si>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</si>
  <si>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</si>
  <si>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</si>
  <si>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</si>
  <si>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</si>
  <si>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</si>
  <si>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</si>
  <si>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</si>
  <si>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</si>
  <si>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</si>
  <si>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</si>
  <si>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</si>
  <si>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</si>
  <si>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</si>
  <si>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</si>
  <si>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</si>
  <si>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</si>
  <si>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</si>
  <si>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</si>
  <si>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</si>
  <si>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</si>
  <si>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</si>
  <si>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</si>
  <si>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</si>
  <si>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</si>
  <si>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</si>
  <si>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</si>
  <si>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</si>
  <si>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</si>
  <si>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</si>
  <si>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</si>
  <si>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</si>
  <si>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</si>
  <si>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</si>
  <si>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</si>
  <si>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</si>
  <si>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</si>
  <si>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</si>
  <si>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</si>
  <si>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</si>
  <si>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</si>
  <si>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</si>
  <si>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</si>
  <si>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</si>
  <si>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</si>
  <si>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</si>
  <si>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</si>
  <si>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</si>
  <si>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</si>
  <si>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</si>
  <si>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</si>
  <si>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</si>
  <si>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</si>
  <si>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</si>
  <si>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</si>
  <si>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</si>
  <si>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</si>
  <si>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</si>
  <si>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</si>
  <si>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</si>
  <si>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</si>
  <si>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</si>
  <si>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</si>
  <si>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</si>
  <si>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</si>
  <si>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</si>
  <si>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</si>
  <si>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</si>
  <si>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</si>
  <si>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</si>
  <si>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</si>
  <si>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</si>
  <si>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</si>
  <si>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</si>
  <si>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</si>
  <si>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</si>
  <si>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</si>
  <si>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</si>
  <si>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</si>
  <si>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</si>
  <si>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</si>
  <si>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</si>
  <si>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</si>
  <si>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</si>
  <si>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</si>
  <si>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</si>
  <si>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</si>
  <si>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</si>
  <si>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</si>
  <si>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</si>
  <si>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</si>
  <si>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</si>
  <si>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</si>
  <si>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</si>
  <si>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</si>
  <si>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</si>
  <si>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</si>
  <si>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</si>
  <si>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</si>
  <si>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</si>
  <si>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</si>
  <si>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</si>
  <si>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</si>
  <si>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</si>
  <si>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</si>
  <si>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</si>
  <si>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</si>
  <si>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</si>
  <si>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</si>
  <si>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</si>
  <si>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</si>
  <si>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</si>
  <si>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</si>
  <si>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</si>
  <si>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</si>
  <si>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</si>
  <si>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</si>
  <si>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</si>
  <si>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</si>
  <si>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</si>
  <si>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</si>
  <si>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</si>
  <si>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</si>
  <si>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</si>
  <si>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</si>
  <si>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</si>
  <si>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</si>
  <si>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</si>
  <si>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</si>
  <si>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</si>
  <si>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</si>
  <si>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</si>
  <si>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</si>
  <si>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</si>
  <si>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</si>
  <si>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</si>
  <si>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</si>
  <si>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</si>
  <si>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</si>
  <si>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</si>
  <si>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</si>
  <si>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</si>
  <si>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</si>
  <si>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</si>
  <si>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</si>
  <si>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</si>
  <si>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</si>
  <si>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</si>
  <si>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</si>
  <si>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</si>
  <si>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</si>
  <si>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</si>
  <si>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</si>
  <si>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</si>
  <si>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</si>
  <si>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</si>
  <si>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</si>
  <si>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</si>
  <si>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</si>
  <si>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</si>
  <si>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</si>
  <si>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</si>
  <si>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</si>
  <si>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</si>
  <si>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</si>
  <si>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</si>
  <si>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</si>
  <si>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</si>
  <si>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</si>
  <si>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</si>
  <si>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</si>
  <si>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</si>
  <si>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</si>
  <si>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</si>
  <si>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</si>
  <si>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</si>
  <si>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</si>
  <si>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</si>
  <si>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</si>
  <si>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</si>
  <si>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</si>
  <si>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</si>
  <si>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</si>
  <si>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</si>
  <si>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</si>
  <si>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</si>
  <si>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</si>
  <si>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</si>
  <si>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</si>
  <si>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</si>
  <si>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</si>
  <si>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</si>
  <si>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</si>
  <si>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</si>
  <si>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</si>
  <si>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</si>
  <si>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</si>
  <si>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</si>
  <si>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</si>
  <si>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</si>
  <si>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</si>
  <si>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</si>
  <si>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</si>
  <si>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</si>
  <si>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</si>
  <si>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</si>
  <si>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</si>
  <si>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</si>
  <si>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</si>
  <si>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</si>
  <si>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</si>
  <si>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</si>
  <si>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</si>
  <si>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</si>
  <si>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</si>
  <si>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</si>
  <si>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</si>
  <si>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</si>
  <si>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</si>
  <si>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</si>
  <si>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</si>
  <si>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</si>
  <si>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</si>
  <si>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</si>
  <si>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</si>
  <si>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</si>
  <si>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</si>
  <si>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</si>
  <si>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</si>
  <si>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</si>
  <si>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</si>
  <si>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</si>
  <si>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</si>
  <si>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</si>
  <si>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</si>
  <si>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</si>
  <si>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</si>
  <si>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</si>
  <si>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</si>
  <si>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</si>
  <si>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</si>
  <si>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</si>
  <si>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</si>
  <si>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</si>
  <si>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</si>
  <si>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</si>
  <si>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</si>
  <si>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</si>
  <si>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</si>
  <si>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</si>
  <si>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</si>
  <si>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</si>
  <si>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</si>
  <si>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</si>
  <si>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</si>
  <si>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</si>
  <si>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</si>
  <si>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</si>
  <si>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</si>
  <si>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</si>
  <si>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</si>
  <si>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</si>
  <si>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</si>
  <si>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</si>
  <si>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</si>
  <si>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</si>
  <si>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</si>
  <si>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</si>
  <si>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</si>
  <si>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</si>
  <si>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</si>
  <si>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</si>
  <si>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</si>
  <si>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</si>
  <si>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</si>
  <si>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</si>
  <si>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</si>
  <si>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</si>
  <si>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</si>
  <si>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</si>
  <si>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</si>
  <si>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</si>
  <si>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</si>
  <si>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</si>
  <si>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</si>
  <si>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</si>
  <si>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</si>
  <si>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</si>
  <si>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</si>
  <si>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</si>
  <si>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</si>
  <si>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</si>
  <si>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</si>
  <si>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</si>
  <si>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</si>
  <si>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</si>
  <si>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</si>
  <si>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</si>
  <si>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</si>
  <si>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</si>
  <si>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</si>
  <si>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</si>
  <si>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</si>
  <si>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</si>
  <si>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</si>
  <si>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</si>
  <si>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</si>
  <si>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</si>
  <si>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</si>
  <si>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</si>
  <si>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</si>
  <si>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</si>
  <si>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</si>
  <si>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</si>
  <si>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</si>
  <si>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</si>
  <si>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</si>
  <si>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</si>
  <si>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</si>
  <si>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</si>
  <si>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</si>
  <si>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</si>
  <si>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</si>
  <si>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</si>
  <si>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</si>
  <si>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</si>
  <si>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</si>
  <si>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</si>
  <si>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</si>
  <si>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</si>
  <si>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</si>
  <si>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</si>
  <si>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</si>
  <si>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</si>
  <si>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</si>
  <si>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</si>
  <si>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</si>
  <si>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</si>
  <si>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</si>
  <si>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</si>
  <si>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</si>
  <si>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</si>
  <si>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</si>
  <si>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</si>
  <si>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</si>
  <si>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</si>
  <si>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</si>
  <si>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</si>
  <si>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</si>
  <si>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</si>
  <si>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</si>
  <si>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</si>
  <si>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</si>
  <si>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</si>
  <si>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</si>
  <si>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</si>
  <si>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</si>
  <si>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</si>
  <si>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</si>
  <si>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</si>
  <si>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</si>
  <si>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</si>
  <si>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</si>
  <si>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</si>
  <si>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</si>
  <si>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</si>
  <si>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</si>
  <si>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</si>
  <si>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</si>
  <si>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</si>
  <si>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</si>
  <si>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</si>
  <si>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</si>
  <si>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</si>
  <si>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</si>
  <si>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</si>
  <si>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</si>
  <si>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</si>
  <si>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</si>
  <si>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</si>
  <si>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</si>
  <si>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</si>
  <si>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</si>
  <si>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</si>
  <si>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</si>
  <si>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</si>
  <si>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</si>
  <si>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</si>
  <si>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</si>
  <si>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</si>
  <si>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</si>
  <si>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</si>
  <si>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</si>
  <si>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</si>
  <si>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</si>
  <si>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</si>
  <si>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</si>
  <si>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</si>
  <si>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</si>
  <si>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</si>
  <si>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</si>
  <si>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</si>
  <si>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</si>
  <si>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</si>
  <si>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</si>
  <si>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</si>
  <si>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</si>
  <si>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</si>
  <si>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</si>
  <si>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</si>
  <si>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</si>
  <si>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</si>
  <si>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</si>
  <si>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</si>
  <si>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</si>
  <si>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</si>
  <si>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</si>
  <si>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</si>
  <si>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</si>
  <si>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</si>
  <si>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</si>
  <si>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</si>
  <si>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</si>
  <si>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</si>
  <si>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</si>
  <si>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</si>
  <si>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</si>
  <si>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</si>
  <si>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</si>
  <si>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</si>
  <si>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</si>
  <si>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</si>
  <si>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</si>
  <si>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</si>
  <si>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</si>
  <si>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</si>
  <si>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</si>
  <si>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</si>
  <si>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</si>
  <si>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</si>
  <si>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</si>
  <si>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</si>
  <si>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</si>
  <si>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</si>
  <si>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</si>
  <si>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</si>
  <si>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</si>
  <si>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</si>
  <si>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</si>
  <si>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</si>
  <si>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</si>
  <si>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</si>
  <si>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</si>
  <si>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</si>
  <si>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</si>
  <si>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</si>
  <si>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</si>
  <si>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</si>
  <si>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</si>
  <si>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</si>
  <si>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</si>
  <si>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</si>
  <si>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</si>
  <si>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</si>
  <si>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</si>
  <si>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</si>
  <si>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</si>
  <si>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</si>
  <si>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</si>
  <si>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</si>
  <si>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</si>
  <si>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</si>
  <si>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</si>
  <si>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</si>
  <si>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</si>
  <si>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</si>
  <si>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</si>
  <si>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</si>
  <si>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</si>
  <si>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</si>
  <si>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</si>
  <si>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</si>
  <si>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</si>
  <si>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</si>
  <si>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</si>
  <si>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</si>
  <si>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</si>
  <si>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</si>
  <si>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</si>
  <si>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</si>
  <si>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</si>
  <si>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</si>
  <si>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</si>
  <si>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</si>
  <si>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</si>
  <si>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</si>
  <si>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</si>
  <si>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</si>
  <si>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</si>
  <si>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</si>
  <si>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</si>
  <si>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</si>
  <si>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</si>
  <si>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</si>
  <si>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</si>
  <si>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</si>
  <si>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</si>
  <si>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</si>
  <si>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</si>
  <si>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</si>
  <si>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</si>
  <si>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</si>
  <si>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</si>
  <si>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</si>
  <si>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</si>
  <si>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</si>
  <si>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</si>
  <si>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</si>
  <si>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</si>
  <si>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</si>
  <si>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</si>
  <si>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</si>
  <si>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</si>
  <si>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</si>
  <si>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</si>
  <si>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</si>
  <si>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</si>
  <si>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</si>
  <si>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</si>
  <si>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</si>
  <si>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</si>
  <si>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</si>
  <si>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</si>
  <si>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</si>
  <si>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</si>
  <si>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</si>
  <si>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</si>
  <si>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</si>
  <si>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</si>
  <si>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</si>
  <si>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</si>
  <si>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</si>
  <si>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</si>
  <si>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</si>
  <si>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</si>
  <si>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</si>
  <si>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</si>
  <si>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</si>
  <si>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</si>
  <si>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</si>
  <si>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</si>
  <si>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</si>
  <si>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</si>
  <si>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</si>
  <si>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</si>
  <si>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</si>
  <si>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</si>
  <si>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</si>
  <si>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</si>
  <si>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</si>
  <si>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</si>
  <si>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</si>
  <si>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</si>
  <si>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</si>
  <si>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</si>
  <si>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</si>
  <si>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</si>
  <si>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</si>
  <si>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</si>
  <si>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</si>
  <si>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</si>
  <si>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</si>
  <si>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</si>
  <si>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</si>
  <si>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</si>
  <si>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</si>
  <si>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</si>
  <si>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</si>
  <si>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</si>
  <si>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</si>
  <si>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</si>
  <si>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</si>
  <si>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</si>
  <si>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</si>
  <si>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</si>
  <si>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</si>
  <si>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</si>
  <si>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</si>
  <si>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</si>
  <si>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</si>
  <si>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</si>
  <si>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</si>
  <si>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</si>
  <si>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</si>
  <si>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</si>
  <si>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</si>
  <si>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</si>
  <si>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</si>
  <si>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</si>
  <si>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</si>
  <si>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</si>
  <si>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</si>
  <si>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</si>
  <si>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</si>
  <si>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</si>
  <si>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</si>
  <si>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</si>
  <si>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</si>
  <si>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</si>
  <si>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</si>
  <si>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</si>
  <si>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</si>
  <si>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</si>
  <si>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</si>
  <si>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</si>
  <si>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</si>
  <si>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</si>
  <si>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</si>
  <si>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</si>
  <si>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</si>
  <si>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</si>
  <si>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</si>
  <si>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</si>
  <si>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</si>
  <si>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</si>
  <si>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</si>
  <si>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</si>
  <si>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</si>
  <si>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</si>
  <si>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</si>
  <si>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</si>
  <si>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</si>
  <si>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</si>
  <si>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</si>
  <si>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</si>
  <si>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</si>
  <si>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</si>
  <si>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</si>
  <si>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</si>
  <si>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</si>
  <si>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</si>
  <si>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</si>
  <si>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</si>
  <si>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</si>
  <si>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</si>
  <si>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</si>
  <si>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</si>
  <si>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</si>
  <si>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</si>
  <si>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</si>
  <si>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</si>
  <si>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</si>
  <si>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</si>
  <si>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</si>
  <si>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</si>
  <si>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</si>
  <si>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</si>
  <si>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</si>
  <si>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</si>
  <si>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</si>
  <si>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</si>
  <si>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</si>
  <si>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</si>
  <si>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</si>
  <si>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</si>
  <si>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</si>
  <si>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</si>
  <si>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</si>
  <si>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</si>
  <si>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</si>
  <si>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</si>
  <si>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</si>
  <si>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</si>
  <si>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</si>
  <si>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</si>
  <si>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</si>
  <si>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</si>
  <si>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</si>
  <si>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</si>
  <si>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</si>
  <si>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</si>
  <si>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</si>
  <si>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</si>
  <si>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</si>
  <si>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</si>
  <si>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</si>
  <si>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</si>
  <si>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</si>
  <si>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</si>
  <si>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</si>
  <si>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</si>
  <si>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</si>
  <si>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</si>
  <si>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</si>
  <si>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</si>
  <si>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</si>
  <si>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</si>
  <si>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</si>
  <si>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</si>
  <si>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</si>
  <si>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</si>
  <si>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</si>
  <si>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</si>
  <si>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</si>
  <si>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</si>
  <si>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</si>
  <si>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</si>
  <si>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</si>
  <si>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</si>
  <si>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</si>
  <si>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</si>
  <si>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</si>
  <si>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</si>
  <si>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</si>
  <si>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</si>
  <si>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</si>
  <si>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</si>
  <si>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</si>
  <si>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</si>
  <si>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</si>
  <si>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</si>
  <si>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</si>
  <si>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</si>
  <si>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</si>
  <si>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</si>
  <si>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</si>
  <si>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</si>
  <si>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</si>
  <si>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</si>
  <si>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</si>
  <si>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</si>
  <si>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</si>
  <si>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</si>
  <si>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</si>
  <si>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</si>
  <si>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</si>
  <si>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</si>
  <si>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</si>
  <si>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</si>
  <si>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</si>
  <si>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</si>
  <si>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</si>
  <si>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</si>
  <si>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</si>
  <si>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</si>
  <si>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</si>
  <si>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</si>
  <si>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</si>
  <si>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</si>
  <si>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</si>
  <si>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</si>
  <si>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</si>
  <si>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</si>
  <si>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</si>
  <si>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</si>
  <si>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</si>
  <si>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</si>
  <si>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</si>
  <si>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</si>
  <si>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</si>
  <si>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</si>
  <si>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</si>
  <si>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</si>
  <si>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</si>
  <si>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</si>
  <si>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</si>
  <si>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</si>
  <si>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</si>
  <si>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</si>
  <si>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</si>
  <si>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</si>
  <si>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</si>
  <si>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</si>
  <si>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</si>
  <si>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</si>
  <si>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</si>
  <si>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</si>
  <si>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</si>
  <si>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</si>
  <si>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</si>
  <si>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</si>
  <si>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</si>
  <si>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</si>
  <si>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</si>
  <si>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</si>
  <si>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</si>
  <si>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</si>
  <si>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</si>
  <si>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</si>
  <si>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</si>
  <si>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</si>
  <si>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</si>
  <si>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</si>
  <si>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</si>
  <si>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</si>
  <si>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</si>
  <si>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</si>
  <si>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</si>
  <si>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</si>
  <si>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</si>
  <si>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</si>
  <si>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</si>
  <si>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</si>
  <si>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</si>
  <si>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</si>
  <si>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</si>
  <si>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</si>
  <si>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</si>
  <si>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</si>
  <si>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</si>
  <si>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</si>
  <si>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</si>
  <si>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</si>
  <si>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</si>
  <si>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</si>
  <si>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</si>
  <si>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</si>
  <si>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</si>
  <si>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</si>
  <si>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</si>
  <si>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</si>
  <si>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</si>
  <si>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</si>
  <si>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</si>
  <si>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</si>
  <si>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</si>
  <si>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</si>
  <si>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</si>
  <si>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</si>
  <si>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</si>
  <si>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</si>
  <si>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</si>
  <si>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</si>
  <si>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</si>
  <si>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</si>
  <si>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</si>
  <si>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</si>
  <si>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</si>
  <si>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</si>
  <si>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</si>
  <si>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</si>
  <si>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</si>
  <si>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</si>
  <si>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</si>
  <si>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</si>
  <si>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</si>
  <si>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</si>
  <si>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</si>
  <si>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</si>
  <si>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</si>
  <si>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</si>
  <si>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</si>
  <si>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</si>
  <si>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</si>
  <si>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</si>
  <si>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</si>
  <si>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</si>
  <si>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</si>
  <si>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</si>
  <si>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</si>
  <si>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</si>
  <si>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</si>
  <si>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</si>
  <si>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</si>
  <si>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</si>
  <si>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</si>
  <si>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</si>
  <si>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</si>
  <si>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</si>
  <si>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</si>
  <si>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</si>
  <si>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</si>
  <si>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</si>
  <si>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</si>
  <si>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</si>
  <si>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</si>
  <si>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</si>
  <si>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</si>
  <si>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</si>
  <si>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</si>
  <si>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</si>
  <si>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</si>
  <si>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</si>
  <si>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</si>
  <si>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</si>
  <si>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</si>
  <si>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</si>
  <si>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</si>
  <si>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</si>
  <si>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</si>
  <si>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</si>
  <si>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</si>
  <si>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</si>
  <si>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</si>
  <si>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</si>
  <si>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</si>
  <si>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</si>
  <si>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</si>
  <si>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</si>
  <si>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</si>
  <si>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</si>
  <si>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</si>
  <si>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</si>
  <si>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</si>
  <si>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</si>
  <si>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</si>
  <si>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</si>
  <si>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</si>
  <si>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</si>
  <si>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</si>
  <si>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</si>
  <si>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</si>
  <si>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</si>
  <si>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</si>
  <si>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</si>
  <si>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</si>
  <si>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</si>
  <si>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</si>
  <si>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</si>
  <si>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</si>
  <si>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</si>
  <si>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</si>
  <si>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</si>
  <si>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</si>
  <si>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</si>
  <si>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</si>
  <si>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</si>
  <si>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</si>
  <si>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</si>
  <si>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</si>
  <si>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</si>
  <si>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</si>
  <si>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</si>
  <si>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</si>
  <si>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</si>
  <si>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</si>
  <si>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</si>
  <si>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</si>
  <si>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</si>
  <si>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</si>
  <si>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</si>
  <si>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</si>
  <si>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</si>
  <si>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</si>
  <si>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</si>
  <si>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</si>
  <si>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</si>
  <si>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</si>
  <si>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</si>
  <si>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</si>
  <si>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</si>
  <si>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</si>
  <si>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</si>
  <si>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</si>
  <si>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</si>
  <si>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</si>
  <si>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</si>
  <si>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</si>
  <si>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</si>
  <si>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</si>
  <si>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</si>
  <si>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</si>
  <si>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</si>
  <si>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</si>
  <si>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</si>
  <si>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</si>
  <si>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</si>
  <si>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</si>
  <si>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</si>
  <si>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</si>
  <si>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</si>
  <si>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</si>
  <si>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</si>
  <si>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</si>
  <si>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</si>
  <si>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</si>
  <si>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</si>
  <si>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</si>
  <si>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</si>
  <si>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</si>
  <si>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</si>
  <si>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</si>
  <si>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</si>
  <si>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</si>
  <si>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</si>
  <si>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</si>
  <si>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</si>
  <si>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</si>
  <si>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</si>
  <si>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</si>
  <si>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</si>
  <si>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</si>
  <si>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</si>
  <si>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</si>
  <si>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</si>
  <si>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</si>
  <si>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</si>
  <si>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</si>
  <si>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</si>
  <si>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</si>
  <si>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</si>
  <si>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</si>
  <si>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</si>
  <si>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</si>
  <si>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</si>
  <si>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</si>
  <si>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</si>
  <si>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</si>
  <si>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</si>
  <si>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</si>
  <si>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</si>
  <si>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</si>
  <si>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</si>
  <si>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</si>
  <si>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</si>
  <si>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</si>
  <si>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</si>
  <si>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</si>
  <si>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</si>
  <si>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</si>
  <si>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</si>
  <si>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</si>
  <si>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</si>
  <si>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</si>
  <si>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</si>
  <si>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</si>
  <si>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</si>
  <si>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</si>
  <si>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</si>
  <si>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</si>
  <si>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</si>
  <si>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</si>
  <si>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</si>
  <si>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</si>
  <si>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</si>
  <si>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</si>
  <si>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</si>
  <si>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</si>
  <si>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</si>
  <si>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</si>
  <si>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</si>
  <si>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</si>
  <si>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</si>
  <si>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</si>
  <si>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</si>
  <si>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</si>
  <si>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</si>
  <si>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</si>
  <si>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</si>
  <si>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</si>
  <si>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</si>
  <si>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</si>
  <si>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</si>
  <si>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</si>
  <si>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</si>
  <si>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</si>
  <si>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</si>
  <si>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</si>
  <si>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</si>
  <si>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</si>
  <si>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</si>
  <si>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</si>
  <si>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</si>
  <si>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</si>
  <si>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</si>
  <si>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</si>
  <si>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</si>
  <si>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</si>
  <si>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</si>
  <si>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</si>
  <si>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</si>
  <si>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</si>
  <si>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</si>
  <si>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</si>
  <si>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</si>
  <si>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</si>
  <si>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</si>
  <si>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</si>
  <si>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</si>
  <si>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</si>
  <si>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</si>
  <si>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</si>
  <si>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</si>
  <si>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</si>
  <si>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</si>
  <si>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</si>
  <si>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</si>
  <si>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</si>
  <si>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</si>
  <si>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</si>
  <si>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</si>
  <si>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</si>
  <si>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</si>
  <si>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</si>
  <si>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</si>
  <si>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</si>
  <si>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</si>
  <si>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</si>
  <si>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</si>
  <si>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</si>
  <si>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</si>
  <si>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</si>
  <si>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</si>
  <si>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</si>
  <si>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</si>
  <si>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</si>
  <si>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</si>
  <si>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</si>
  <si>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</si>
  <si>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</si>
  <si>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</si>
  <si>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</si>
  <si>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</si>
  <si>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</si>
  <si>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</si>
  <si>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</si>
  <si>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</si>
  <si>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</si>
  <si>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</si>
  <si>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</si>
  <si>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</si>
  <si>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</si>
  <si>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</si>
  <si>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</si>
  <si>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</si>
  <si>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</si>
  <si>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</si>
  <si>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</si>
  <si>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</si>
  <si>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</si>
  <si>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</si>
  <si>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</si>
  <si>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</si>
  <si>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</si>
  <si>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</si>
  <si>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</si>
  <si>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</si>
  <si>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</si>
  <si>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</si>
  <si>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</si>
  <si>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</si>
  <si>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</si>
  <si>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</si>
  <si>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</si>
  <si>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</si>
  <si>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</si>
  <si>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</si>
  <si>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</si>
  <si>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</si>
  <si>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</si>
  <si>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</si>
  <si>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</si>
  <si>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</si>
  <si>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</si>
  <si>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</si>
  <si>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</si>
  <si>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</si>
  <si>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</si>
  <si>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</si>
  <si>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</si>
  <si>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</si>
  <si>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</si>
  <si>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</si>
  <si>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</si>
  <si>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</si>
  <si>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</si>
  <si>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</si>
  <si>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</si>
  <si>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</si>
  <si>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</si>
  <si>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</si>
  <si>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</si>
  <si>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</si>
  <si>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</si>
  <si>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</si>
  <si>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</si>
  <si>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</si>
  <si>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</si>
  <si>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</si>
  <si>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</si>
  <si>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</si>
  <si>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</si>
  <si>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</si>
  <si>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</si>
  <si>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</si>
  <si>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</si>
  <si>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</si>
  <si>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</si>
  <si>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</si>
  <si>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</si>
  <si>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</si>
  <si>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</si>
  <si>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</si>
  <si>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</si>
  <si>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</si>
  <si>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</si>
  <si>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</si>
  <si>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</si>
  <si>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</si>
  <si>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</si>
  <si>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</si>
  <si>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</si>
  <si>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</si>
  <si>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</si>
  <si>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</si>
  <si>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</si>
  <si>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</si>
  <si>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</si>
  <si>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</si>
  <si>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</si>
  <si>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</si>
  <si>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</si>
  <si>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</si>
  <si>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</si>
  <si>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</si>
  <si>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</si>
  <si>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</si>
  <si>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</si>
  <si>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</si>
  <si>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</si>
  <si>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</si>
  <si>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</si>
  <si>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</si>
  <si>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</si>
  <si>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</si>
  <si>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</si>
  <si>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</si>
  <si>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</si>
  <si>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</si>
  <si>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</si>
  <si>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</si>
  <si>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</si>
  <si>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</si>
  <si>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</si>
  <si>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</si>
  <si>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</si>
  <si>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</si>
  <si>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</si>
  <si>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</si>
  <si>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</si>
  <si>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</si>
  <si>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</si>
  <si>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</si>
  <si>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</si>
  <si>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</si>
  <si>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</si>
  <si>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</si>
  <si>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</si>
  <si>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</si>
  <si>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</si>
  <si>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</si>
  <si>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</si>
  <si>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</si>
  <si>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</si>
  <si>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</si>
  <si>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</si>
  <si>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</si>
  <si>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</si>
  <si>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</si>
  <si>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</si>
  <si>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</si>
  <si>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</si>
  <si>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</si>
  <si>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</si>
  <si>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</si>
  <si>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</si>
  <si>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</si>
  <si>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</si>
  <si>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</si>
  <si>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</si>
  <si>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</si>
  <si>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</si>
  <si>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</si>
  <si>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</si>
  <si>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</si>
  <si>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</si>
  <si>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</si>
  <si>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</si>
  <si>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</si>
  <si>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</si>
  <si>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</si>
  <si>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</si>
  <si>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</si>
  <si>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</si>
  <si>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</si>
  <si>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</si>
  <si>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</si>
  <si>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</si>
  <si>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</si>
  <si>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</si>
  <si>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</si>
  <si>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</si>
  <si>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</si>
  <si>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</si>
  <si>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</si>
  <si>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</si>
  <si>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</si>
  <si>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</si>
  <si>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</si>
  <si>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</si>
  <si>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</si>
  <si>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</si>
  <si>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</si>
  <si>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</si>
  <si>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</si>
  <si>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</si>
  <si>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</si>
  <si>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</si>
  <si>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</si>
  <si>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</si>
  <si>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</si>
  <si>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</si>
  <si>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</si>
  <si>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</si>
  <si>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</si>
  <si>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</si>
  <si>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</si>
  <si>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</si>
  <si>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</si>
  <si>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</si>
  <si>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</si>
  <si>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</si>
  <si>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</si>
  <si>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</si>
  <si>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</si>
  <si>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</si>
  <si>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</si>
  <si>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</si>
  <si>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</si>
  <si>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</si>
  <si>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</si>
  <si>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</si>
  <si>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</si>
  <si>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</si>
  <si>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</si>
  <si>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</si>
  <si>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</si>
  <si>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</si>
  <si>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</si>
  <si>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</si>
  <si>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</si>
  <si>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</si>
  <si>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</si>
  <si>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</si>
  <si>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</si>
  <si>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</si>
  <si>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</si>
  <si>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</si>
  <si>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</si>
  <si>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</si>
  <si>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</si>
  <si>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</si>
  <si>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</si>
  <si>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</si>
  <si>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</si>
  <si>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</si>
  <si>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</si>
  <si>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</si>
  <si>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</si>
  <si>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</si>
  <si>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</si>
  <si>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</si>
  <si>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</si>
  <si>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</si>
  <si>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</si>
  <si>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</si>
  <si>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</si>
  <si>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</si>
  <si>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</si>
  <si>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</si>
  <si>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</si>
  <si>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</si>
  <si>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</si>
  <si>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</si>
  <si>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</si>
  <si>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</si>
  <si>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</si>
  <si>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</si>
  <si>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</si>
  <si>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</si>
  <si>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</si>
  <si>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</si>
  <si>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</si>
  <si>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</si>
  <si>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</si>
  <si>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</si>
  <si>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</si>
  <si>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</si>
  <si>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</si>
  <si>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</si>
  <si>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</si>
  <si>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</si>
  <si>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</si>
  <si>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</si>
  <si>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</si>
  <si>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</si>
  <si>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</si>
  <si>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</si>
  <si>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</si>
  <si>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</si>
  <si>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</si>
  <si>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</si>
  <si>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</si>
  <si>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</si>
  <si>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</si>
  <si>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</si>
  <si>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</si>
  <si>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</si>
  <si>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</si>
  <si>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</si>
  <si>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</si>
  <si>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</si>
  <si>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</si>
  <si>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</si>
  <si>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</si>
  <si>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</si>
  <si>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</si>
  <si>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</si>
  <si>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</si>
  <si>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</si>
  <si>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</si>
  <si>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</si>
  <si>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</si>
  <si>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</si>
  <si>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</si>
  <si>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</si>
  <si>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</si>
  <si>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</si>
  <si>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</si>
  <si>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</si>
  <si>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</si>
  <si>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</si>
  <si>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</si>
  <si>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</si>
  <si>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</si>
  <si>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</si>
  <si>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</si>
  <si>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</si>
  <si>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</si>
  <si>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</si>
  <si>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</si>
  <si>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</si>
  <si>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</si>
  <si>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</si>
  <si>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</si>
  <si>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</si>
  <si>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</si>
  <si>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</si>
  <si>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</si>
  <si>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</si>
  <si>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</si>
  <si>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</si>
  <si>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</si>
  <si>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</si>
  <si>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</si>
  <si>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</si>
  <si>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</si>
  <si>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</si>
  <si>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</si>
  <si>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</si>
  <si>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</si>
  <si>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</si>
  <si>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</si>
  <si>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</si>
  <si>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</si>
  <si>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</si>
  <si>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</si>
  <si>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</si>
  <si>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</si>
  <si>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</si>
  <si>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</si>
  <si>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</si>
  <si>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</si>
  <si>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</si>
  <si>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</si>
  <si>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</si>
  <si>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</si>
  <si>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</si>
  <si>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</si>
  <si>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</si>
  <si>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</si>
  <si>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</si>
  <si>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</si>
  <si>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</si>
  <si>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</si>
  <si>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</si>
  <si>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</si>
  <si>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</si>
  <si>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</si>
  <si>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</si>
  <si>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</si>
  <si>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</si>
  <si>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</si>
  <si>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</si>
  <si>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</si>
  <si>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</si>
  <si>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</si>
  <si>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</si>
  <si>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</si>
  <si>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</si>
  <si>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</si>
  <si>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</si>
  <si>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</si>
  <si>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</si>
  <si>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</si>
  <si>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</si>
  <si>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</si>
  <si>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</si>
  <si>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</si>
  <si>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</si>
  <si>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</si>
  <si>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</si>
  <si>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</si>
  <si>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</si>
  <si>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</si>
  <si>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</si>
  <si>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</si>
  <si>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</si>
  <si>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</si>
  <si>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</si>
  <si>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</si>
  <si>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</si>
  <si>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</si>
  <si>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</si>
  <si>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</si>
  <si>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</si>
  <si>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</si>
  <si>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</si>
  <si>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</si>
  <si>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</si>
  <si>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</si>
  <si>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</si>
  <si>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</si>
  <si>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</si>
  <si>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</si>
  <si>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</si>
  <si>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</si>
  <si>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</si>
  <si>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</si>
  <si>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</si>
  <si>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</si>
  <si>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</si>
  <si>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</si>
  <si>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</si>
  <si>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</si>
  <si>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</si>
  <si>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</si>
  <si>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</si>
  <si>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</si>
  <si>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</si>
  <si>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</si>
  <si>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</si>
  <si>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</si>
  <si>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</si>
  <si>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</si>
  <si>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</si>
  <si>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</si>
  <si>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</si>
  <si>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</si>
  <si>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</si>
  <si>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</si>
  <si>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</si>
  <si>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</si>
  <si>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</si>
  <si>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</si>
  <si>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</si>
  <si>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</si>
  <si>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</si>
  <si>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</si>
  <si>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</si>
  <si>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</si>
  <si>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</si>
  <si>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</si>
  <si>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</si>
  <si>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</si>
  <si>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</si>
  <si>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</si>
  <si>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</si>
  <si>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</si>
  <si>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</si>
  <si>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</si>
  <si>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</si>
  <si>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</si>
  <si>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</si>
  <si>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</si>
  <si>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</si>
  <si>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</si>
  <si>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</si>
  <si>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</si>
  <si>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</si>
  <si>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</si>
  <si>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</si>
  <si>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</si>
  <si>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</si>
  <si>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</si>
  <si>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</si>
  <si>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</si>
  <si>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</si>
  <si>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</si>
  <si>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</si>
  <si>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</si>
  <si>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</si>
  <si>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</si>
  <si>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</si>
  <si>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</si>
  <si>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</si>
  <si>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</si>
  <si>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</si>
  <si>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</si>
  <si>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</si>
  <si>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</si>
  <si>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</si>
  <si>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</si>
  <si>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</si>
  <si>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</si>
  <si>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</si>
  <si>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</si>
  <si>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</si>
  <si>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</si>
  <si>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</si>
  <si>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</si>
  <si>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</si>
  <si>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</si>
  <si>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</si>
  <si>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</si>
  <si>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</si>
  <si>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</si>
  <si>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</si>
  <si>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</si>
  <si>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</si>
  <si>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</si>
  <si>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</si>
  <si>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</si>
  <si>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</si>
  <si>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</si>
  <si>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</si>
  <si>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</si>
  <si>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</si>
  <si>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</si>
  <si>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</si>
  <si>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</si>
  <si>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</si>
  <si>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</si>
  <si>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</si>
  <si>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</si>
  <si>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</si>
  <si>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</si>
  <si>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</si>
  <si>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</si>
  <si>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</si>
  <si>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</si>
  <si>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</si>
  <si>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</si>
  <si>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</si>
  <si>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</si>
  <si>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</si>
  <si>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</si>
  <si>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</si>
  <si>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</si>
  <si>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</si>
  <si>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</si>
  <si>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</si>
  <si>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</si>
  <si>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</si>
  <si>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</si>
  <si>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</si>
  <si>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</si>
  <si>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</si>
  <si>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</si>
  <si>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</si>
  <si>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</si>
  <si>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</si>
  <si>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</si>
  <si>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</si>
  <si>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</si>
  <si>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</si>
  <si>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</si>
  <si>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</si>
  <si>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</si>
  <si>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</si>
  <si>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</si>
  <si>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</si>
  <si>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</si>
  <si>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</si>
  <si>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</si>
  <si>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</si>
  <si>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</si>
  <si>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</si>
  <si>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</si>
  <si>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</si>
  <si>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</si>
  <si>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</si>
  <si>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</si>
  <si>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</si>
  <si>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</si>
  <si>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</si>
  <si>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</si>
  <si>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</si>
  <si>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</si>
  <si>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</si>
  <si>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</si>
  <si>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</si>
  <si>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</si>
  <si>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</si>
  <si>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</si>
  <si>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</si>
  <si>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</si>
  <si>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</si>
  <si>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</si>
  <si>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</si>
  <si>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</si>
  <si>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</si>
  <si>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</si>
  <si>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</si>
  <si>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</si>
  <si>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</si>
  <si>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</si>
  <si>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</si>
  <si>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</si>
  <si>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</si>
  <si>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</si>
  <si>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</si>
  <si>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</si>
  <si>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</si>
  <si>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</si>
  <si>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</si>
  <si>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</si>
  <si>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</si>
  <si>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</si>
  <si>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</si>
  <si>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</si>
  <si>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</si>
  <si>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</si>
  <si>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</si>
  <si>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</si>
  <si>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</si>
  <si>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</si>
  <si>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</si>
  <si>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</si>
  <si>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</si>
  <si>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</si>
  <si>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</si>
  <si>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</si>
  <si>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</si>
  <si>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</si>
  <si>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</si>
  <si>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</si>
  <si>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</si>
  <si>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</si>
  <si>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</si>
  <si>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</si>
  <si>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</si>
  <si>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</si>
  <si>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</si>
  <si>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</si>
  <si>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</si>
  <si>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</si>
  <si>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</si>
  <si>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</si>
  <si>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</si>
  <si>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</si>
  <si>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</si>
  <si>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</si>
  <si>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</si>
  <si>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</si>
  <si>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</si>
  <si>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</si>
  <si>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</si>
  <si>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</si>
  <si>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</si>
  <si>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</si>
  <si>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</si>
  <si>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</si>
  <si>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</si>
  <si>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</si>
  <si>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</si>
  <si>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</si>
  <si>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</si>
  <si>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</si>
  <si>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</si>
  <si>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</si>
  <si>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</si>
  <si>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</si>
  <si>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</si>
  <si>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</si>
  <si>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</si>
  <si>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</si>
  <si>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</si>
  <si>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</si>
  <si>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</si>
  <si>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</si>
  <si>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</si>
  <si>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</si>
  <si>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</si>
  <si>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</si>
  <si>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</si>
  <si>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</si>
  <si>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</si>
  <si>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</si>
  <si>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</si>
  <si>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</si>
  <si>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</si>
  <si>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</si>
  <si>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</si>
  <si>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</si>
  <si>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</si>
  <si>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</si>
  <si>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</si>
  <si>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</si>
  <si>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</si>
  <si>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</si>
  <si>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</si>
  <si>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</si>
  <si>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</si>
  <si>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</si>
  <si>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</si>
  <si>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</si>
  <si>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</si>
  <si>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</si>
  <si>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</si>
  <si>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</si>
  <si>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</si>
  <si>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</si>
  <si>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</si>
  <si>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</si>
  <si>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</si>
  <si>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</si>
  <si>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</si>
  <si>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</si>
  <si>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</si>
  <si>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</si>
  <si>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</si>
  <si>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</si>
  <si>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</si>
  <si>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</si>
  <si>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</si>
  <si>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</si>
  <si>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</si>
  <si>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</si>
  <si>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</si>
  <si>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</si>
  <si>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</si>
  <si>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</si>
  <si>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</si>
  <si>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</si>
  <si>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</si>
  <si>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</si>
  <si>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</si>
  <si>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</si>
  <si>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</si>
  <si>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</si>
  <si>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</si>
  <si>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</si>
  <si>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</si>
  <si>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</si>
  <si>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</si>
  <si>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</si>
  <si>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</si>
  <si>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</si>
  <si>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</si>
  <si>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</si>
  <si>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</si>
  <si>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</si>
  <si>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</si>
  <si>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</si>
  <si>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</si>
  <si>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</si>
  <si>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</si>
  <si>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</si>
  <si>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</si>
  <si>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</si>
  <si>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</si>
  <si>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</si>
  <si>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</si>
  <si>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</si>
  <si>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</si>
  <si>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</si>
  <si>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</si>
  <si>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</si>
  <si>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</si>
  <si>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</si>
  <si>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</si>
  <si>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</si>
  <si>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</si>
  <si>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</si>
  <si>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</si>
  <si>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</si>
  <si>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</si>
  <si>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</si>
  <si>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</si>
  <si>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</si>
  <si>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</si>
  <si>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</si>
  <si>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</si>
  <si>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</si>
  <si>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</si>
  <si>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</si>
  <si>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</si>
  <si>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</si>
  <si>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</si>
  <si>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</si>
  <si>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</si>
  <si>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</si>
  <si>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</si>
  <si>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</si>
  <si>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</si>
  <si>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</si>
  <si>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</si>
  <si>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</si>
  <si>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</si>
  <si>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</si>
  <si>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</si>
  <si>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</si>
  <si>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</si>
  <si>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</si>
  <si>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</si>
  <si>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</si>
  <si>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</si>
  <si>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</si>
  <si>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</si>
  <si>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</si>
  <si>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</si>
  <si>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</si>
  <si>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</si>
  <si>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</si>
  <si>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</si>
  <si>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</si>
  <si>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</si>
  <si>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</si>
  <si>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</si>
  <si>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</si>
  <si>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</si>
  <si>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</si>
  <si>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</si>
  <si>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</si>
  <si>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</si>
  <si>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</si>
  <si>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</si>
  <si>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</si>
  <si>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</si>
  <si>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</si>
  <si>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</si>
  <si>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</si>
  <si>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</si>
  <si>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</si>
  <si>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</si>
  <si>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</si>
  <si>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</si>
  <si>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</si>
  <si>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</si>
  <si>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</si>
  <si>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</si>
  <si>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</si>
  <si>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</si>
  <si>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</si>
  <si>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</si>
  <si>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</si>
  <si>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</si>
  <si>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</si>
  <si>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</si>
  <si>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</si>
  <si>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</si>
  <si>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</si>
  <si>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</si>
  <si>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</si>
  <si>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</si>
  <si>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</si>
  <si>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</si>
  <si>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</si>
  <si>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</si>
  <si>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</si>
  <si>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</si>
  <si>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</si>
  <si>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</si>
  <si>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</si>
  <si>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</si>
  <si>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</si>
  <si>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</si>
  <si>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</si>
  <si>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</si>
  <si>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</si>
  <si>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</si>
  <si>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</si>
  <si>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</si>
  <si>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</si>
  <si>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</si>
  <si>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</si>
  <si>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</si>
  <si>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</si>
  <si>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</si>
  <si>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</si>
  <si>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</si>
  <si>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</si>
  <si>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</si>
  <si>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</si>
  <si>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</si>
  <si>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</si>
  <si>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</si>
  <si>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</si>
  <si>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</si>
  <si>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</si>
  <si>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</si>
  <si>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</si>
  <si>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</si>
  <si>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</si>
  <si>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</si>
  <si>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</si>
  <si>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</si>
  <si>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</si>
  <si>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</si>
  <si>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</si>
  <si>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</si>
  <si>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</si>
  <si>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</si>
  <si>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</si>
  <si>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</si>
  <si>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</si>
  <si>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</si>
  <si>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</si>
  <si>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</si>
  <si>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</si>
  <si>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</si>
  <si>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</si>
  <si>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</si>
  <si>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</si>
  <si>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</si>
  <si>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</si>
  <si>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</si>
  <si>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</si>
  <si>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</si>
  <si>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</si>
  <si>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</si>
  <si>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</si>
  <si>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</si>
  <si>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</si>
  <si>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</si>
  <si>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</si>
  <si>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</si>
  <si>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</si>
  <si>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</si>
  <si>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</si>
  <si>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</si>
  <si>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</si>
  <si>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</si>
  <si>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</si>
  <si>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</si>
  <si>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</si>
  <si>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</si>
  <si>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</si>
  <si>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</si>
  <si>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</si>
  <si>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</si>
  <si>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</si>
  <si>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</si>
  <si>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</si>
  <si>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</si>
  <si>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</si>
  <si>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</si>
  <si>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</si>
  <si>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</si>
  <si>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</si>
  <si>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</si>
  <si>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</si>
  <si>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</si>
  <si>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</si>
  <si>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</si>
  <si>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</si>
  <si>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</si>
  <si>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</si>
  <si>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</si>
  <si>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</si>
  <si>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</si>
  <si>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</si>
  <si>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</si>
  <si>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</si>
  <si>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</si>
  <si>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</si>
  <si>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</si>
  <si>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</si>
  <si>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</si>
  <si>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</si>
  <si>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</si>
  <si>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</si>
  <si>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</si>
  <si>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</si>
  <si>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</si>
  <si>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</si>
  <si>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</si>
  <si>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</si>
  <si>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</si>
  <si>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</si>
  <si>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</si>
  <si>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</si>
  <si>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</si>
  <si>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</si>
  <si>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</si>
  <si>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</si>
  <si>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</si>
  <si>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</si>
  <si>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</si>
  <si>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</si>
  <si>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</si>
  <si>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</si>
  <si>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</si>
  <si>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</si>
  <si>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</si>
  <si>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</si>
  <si>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</si>
  <si>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</si>
  <si>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</si>
  <si>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</si>
  <si>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</si>
  <si>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</si>
  <si>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</si>
  <si>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</si>
  <si>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</si>
  <si>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</si>
  <si>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</si>
  <si>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</si>
  <si>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</si>
  <si>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</si>
  <si>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</si>
  <si>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</si>
  <si>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</si>
  <si>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</si>
  <si>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</si>
  <si>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</si>
  <si>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</si>
  <si>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</si>
  <si>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</si>
  <si>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</si>
  <si>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</si>
  <si>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</si>
  <si>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</si>
  <si>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</si>
  <si>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</si>
  <si>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</si>
  <si>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</si>
  <si>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</si>
  <si>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</si>
  <si>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</si>
  <si>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</si>
  <si>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</si>
  <si>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</si>
  <si>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</si>
  <si>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</si>
  <si>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</si>
  <si>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</si>
  <si>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</si>
  <si>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</si>
  <si>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</si>
  <si>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</si>
  <si>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</si>
  <si>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</si>
  <si>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</si>
  <si>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</si>
  <si>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</si>
  <si>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</si>
  <si>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</si>
  <si>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</si>
  <si>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</si>
  <si>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</si>
  <si>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</si>
  <si>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</si>
  <si>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</si>
  <si>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</si>
  <si>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</si>
  <si>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</si>
  <si>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</si>
  <si>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</si>
  <si>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</si>
  <si>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</si>
  <si>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</si>
  <si>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</si>
  <si>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</si>
  <si>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</si>
  <si>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</si>
  <si>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</si>
  <si>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</si>
  <si>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</si>
  <si>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</si>
  <si>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</si>
  <si>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</si>
  <si>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</si>
  <si>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</si>
  <si>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</si>
  <si>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</si>
  <si>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</si>
  <si>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</si>
  <si>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</si>
  <si>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</si>
  <si>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</si>
  <si>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</si>
  <si>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</si>
  <si>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</si>
  <si>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</si>
  <si>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</si>
  <si>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</si>
  <si>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</si>
  <si>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</si>
  <si>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</si>
  <si>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</si>
  <si>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</si>
  <si>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</si>
  <si>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</si>
  <si>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</si>
  <si>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</si>
  <si>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</si>
  <si>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</si>
  <si>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</si>
  <si>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</si>
  <si>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</si>
  <si>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</si>
  <si>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</si>
  <si>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</si>
  <si>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</si>
  <si>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</si>
  <si>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</si>
  <si>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</si>
  <si>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</si>
  <si>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</si>
  <si>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</si>
  <si>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</si>
  <si>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</si>
  <si>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</si>
  <si>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</si>
  <si>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</si>
  <si>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</si>
  <si>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</si>
  <si>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</si>
  <si>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</si>
  <si>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</si>
  <si>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</si>
  <si>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</si>
  <si>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</si>
  <si>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</si>
  <si>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</si>
  <si>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</si>
  <si>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</si>
  <si>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</si>
  <si>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</si>
  <si>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</si>
  <si>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</si>
  <si>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</si>
  <si>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</si>
  <si>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</si>
  <si>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</si>
  <si>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</si>
  <si>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</si>
  <si>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</si>
  <si>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</si>
  <si>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</si>
  <si>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</si>
  <si>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</si>
  <si>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</si>
  <si>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</si>
  <si>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</si>
  <si>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</si>
  <si>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</si>
  <si>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</si>
  <si>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</si>
  <si>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</si>
  <si>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</si>
  <si>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</si>
  <si>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</si>
  <si>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</si>
  <si>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</si>
  <si>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</si>
  <si>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</si>
  <si>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</si>
  <si>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</si>
  <si>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</si>
  <si>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</si>
  <si>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</si>
  <si>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</si>
  <si>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</si>
  <si>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</si>
  <si>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</si>
  <si>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</si>
  <si>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</si>
  <si>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</si>
  <si>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</si>
  <si>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</si>
  <si>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</si>
  <si>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</si>
  <si>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</si>
  <si>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</si>
  <si>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</si>
  <si>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</si>
  <si>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</si>
  <si>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</si>
  <si>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</si>
  <si>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</si>
  <si>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</si>
  <si>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</si>
  <si>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</si>
  <si>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</si>
  <si>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</si>
  <si>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</si>
  <si>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</si>
  <si>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</si>
  <si>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</si>
  <si>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</si>
  <si>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</si>
  <si>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</si>
  <si>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</si>
  <si>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</si>
  <si>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</si>
  <si>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</si>
  <si>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</si>
  <si>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</si>
  <si>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</si>
  <si>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</si>
  <si>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</si>
  <si>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</si>
  <si>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</si>
  <si>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</si>
  <si>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</si>
  <si>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</si>
  <si>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</si>
  <si>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</si>
  <si>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</si>
  <si>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</si>
  <si>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</si>
  <si>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</si>
  <si>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</si>
  <si>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</si>
  <si>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</si>
  <si>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</si>
  <si>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</si>
  <si>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</si>
  <si>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</si>
  <si>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</si>
  <si>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</si>
  <si>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</si>
  <si>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</si>
  <si>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</si>
  <si>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</si>
  <si>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</si>
  <si>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</si>
  <si>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</si>
  <si>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</si>
  <si>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</si>
  <si>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</si>
  <si>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</si>
  <si>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</si>
  <si>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</si>
  <si>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</si>
  <si>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</si>
  <si>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</si>
  <si>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</si>
  <si>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</si>
  <si>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</si>
  <si>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</si>
  <si>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</si>
  <si>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</si>
  <si>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</si>
  <si>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</si>
  <si>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</si>
  <si>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</si>
  <si>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</si>
  <si>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</si>
  <si>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</si>
  <si>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</si>
  <si>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</si>
  <si>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</si>
  <si>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</si>
  <si>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</si>
  <si>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</si>
  <si>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</si>
  <si>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</si>
  <si>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</si>
  <si>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</si>
  <si>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</si>
  <si>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</si>
  <si>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</si>
  <si>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</si>
  <si>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</si>
  <si>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</si>
  <si>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</si>
  <si>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</si>
  <si>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</si>
  <si>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</si>
  <si>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</si>
  <si>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</si>
  <si>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</si>
  <si>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</si>
  <si>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</si>
  <si>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</si>
  <si>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</si>
  <si>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</si>
  <si>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</si>
  <si>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</si>
  <si>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</si>
  <si>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</si>
  <si>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</si>
  <si>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</si>
  <si>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</si>
  <si>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</si>
  <si>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</si>
  <si>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</si>
  <si>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</si>
  <si>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</si>
  <si>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</si>
  <si>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</si>
  <si>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</si>
  <si>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</si>
  <si>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</si>
  <si>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</si>
  <si>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</si>
  <si>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</si>
  <si>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</si>
  <si>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</si>
  <si>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</si>
  <si>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</si>
  <si>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</si>
  <si>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</si>
  <si>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</si>
  <si>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</si>
  <si>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</si>
  <si>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</si>
  <si>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</si>
  <si>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</si>
  <si>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</si>
  <si>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</si>
  <si>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</si>
  <si>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</si>
  <si>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</si>
  <si>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</si>
  <si>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</si>
  <si>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</si>
  <si>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</si>
  <si>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</si>
  <si>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</si>
  <si>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</si>
  <si>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</si>
  <si>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</si>
  <si>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</si>
  <si>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</si>
  <si>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</si>
  <si>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</si>
  <si>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</si>
  <si>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</si>
  <si>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</si>
  <si>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</si>
  <si>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</si>
  <si>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</si>
  <si>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</si>
  <si>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</si>
  <si>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</si>
  <si>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</si>
  <si>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</si>
  <si>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</si>
  <si>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</si>
  <si>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</si>
  <si>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</si>
  <si>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</si>
  <si>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</si>
  <si>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</si>
  <si>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</si>
  <si>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</si>
  <si>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</si>
  <si>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</si>
  <si>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</si>
  <si>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</si>
  <si>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</si>
  <si>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</si>
  <si>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</si>
  <si>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</si>
  <si>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</si>
  <si>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</si>
  <si>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</si>
  <si>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</si>
  <si>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</si>
  <si>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</si>
  <si>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</si>
  <si>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</si>
  <si>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</si>
  <si>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</si>
  <si>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</si>
  <si>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</si>
  <si>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</si>
  <si>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</si>
  <si>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</si>
  <si>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</si>
  <si>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</si>
  <si>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</si>
  <si>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</si>
  <si>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</si>
  <si>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</si>
  <si>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</si>
  <si>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</si>
  <si>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</si>
  <si>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</si>
  <si>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</si>
  <si>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</si>
  <si>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</si>
  <si>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</si>
  <si>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</si>
  <si>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</si>
  <si>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</si>
  <si>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</si>
  <si>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</si>
  <si>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</si>
  <si>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</si>
  <si>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</si>
  <si>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</si>
  <si>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</si>
  <si>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</si>
  <si>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</si>
  <si>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</si>
  <si>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</si>
  <si>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</si>
  <si>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</si>
  <si>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</si>
  <si>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</si>
  <si>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</si>
  <si>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</si>
  <si>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</si>
  <si>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</si>
  <si>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</si>
  <si>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</si>
  <si>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</si>
  <si>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</si>
  <si>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</si>
  <si>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</si>
  <si>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</si>
  <si>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</si>
  <si>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</si>
  <si>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</si>
  <si>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</si>
  <si>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</si>
  <si>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</si>
  <si>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</si>
  <si>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</si>
  <si>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</si>
  <si>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</si>
  <si>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</si>
  <si>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</si>
  <si>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</si>
  <si>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</si>
  <si>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</si>
  <si>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</si>
  <si>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</si>
  <si>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</si>
  <si>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</si>
  <si>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</si>
  <si>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</si>
  <si>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</si>
  <si>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</si>
  <si>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</si>
  <si>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</si>
  <si>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</si>
  <si>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</si>
  <si>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</si>
  <si>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</si>
  <si>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</si>
  <si>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</si>
  <si>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</si>
  <si>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</si>
  <si>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</si>
  <si>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</si>
  <si>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</si>
  <si>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</si>
  <si>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</si>
  <si>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</si>
  <si>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</si>
  <si>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</si>
  <si>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</si>
  <si>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</si>
  <si>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</si>
  <si>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</si>
  <si>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</si>
  <si>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</si>
  <si>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</si>
  <si>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</si>
  <si>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</si>
  <si>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</si>
  <si>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</si>
  <si>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</si>
  <si>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</si>
  <si>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</si>
  <si>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</si>
  <si>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</si>
  <si>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</si>
  <si>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</si>
  <si>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</si>
  <si>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</si>
  <si>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</si>
  <si>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</si>
  <si>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</si>
  <si>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</si>
  <si>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</si>
  <si>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</si>
  <si>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</si>
  <si>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</si>
  <si>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</si>
  <si>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</si>
  <si>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</si>
  <si>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</si>
  <si>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</si>
  <si>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</si>
  <si>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</si>
  <si>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</si>
  <si>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</si>
  <si>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</si>
  <si>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</si>
  <si>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</si>
  <si>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</si>
  <si>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</si>
  <si>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</si>
  <si>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</si>
  <si>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</si>
  <si>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</si>
  <si>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</si>
  <si>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</si>
  <si>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</si>
  <si>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</si>
  <si>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</si>
  <si>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</si>
  <si>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</si>
  <si>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</si>
  <si>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</si>
  <si>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</si>
  <si>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</si>
  <si>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</si>
  <si>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</si>
  <si>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</si>
  <si>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</si>
  <si>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</si>
  <si>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</si>
  <si>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</si>
  <si>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</si>
  <si>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</si>
  <si>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</si>
  <si>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</si>
  <si>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</si>
  <si>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</si>
  <si>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</si>
  <si>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</si>
  <si>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</si>
  <si>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</si>
  <si>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</si>
  <si>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</si>
  <si>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</si>
  <si>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</si>
  <si>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</si>
  <si>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</si>
  <si>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</si>
  <si>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</si>
  <si>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</si>
  <si>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</si>
  <si>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</si>
  <si>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</si>
  <si>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</si>
  <si>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</si>
  <si>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</si>
  <si>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</si>
  <si>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</si>
  <si>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</si>
  <si>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</si>
  <si>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</si>
  <si>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</si>
  <si>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</si>
  <si>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</si>
  <si>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</si>
  <si>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</si>
  <si>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</si>
  <si>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</si>
  <si>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</si>
  <si>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</si>
  <si>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</si>
  <si>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</si>
  <si>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</si>
  <si>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</si>
  <si>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</si>
  <si>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</si>
  <si>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</si>
  <si>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</si>
  <si>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</si>
  <si>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</si>
  <si>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</si>
  <si>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</si>
  <si>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</si>
  <si>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</si>
  <si>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</si>
  <si>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</si>
  <si>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</si>
  <si>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</si>
  <si>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</si>
  <si>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</si>
  <si>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</si>
  <si>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</si>
  <si>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</si>
  <si>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</si>
  <si>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</si>
  <si>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</si>
  <si>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</si>
  <si>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</si>
  <si>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</si>
  <si>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</si>
  <si>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</si>
  <si>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</si>
  <si>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</si>
  <si>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</si>
  <si>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</si>
  <si>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</si>
  <si>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</si>
  <si>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</si>
  <si>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</si>
  <si>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</si>
  <si>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</si>
  <si>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</si>
  <si>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</si>
  <si>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</si>
  <si>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</si>
  <si>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</si>
  <si>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</si>
  <si>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</si>
  <si>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</si>
  <si>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</si>
  <si>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</si>
  <si>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</si>
  <si>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</si>
  <si>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</si>
  <si>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</si>
  <si>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</si>
  <si>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</si>
  <si>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</si>
  <si>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</si>
  <si>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</si>
  <si>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</si>
  <si>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</si>
  <si>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</si>
  <si>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</si>
  <si>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</si>
  <si>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</si>
  <si>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</si>
  <si>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</si>
  <si>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</si>
  <si>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</si>
  <si>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</si>
  <si>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</si>
  <si>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</si>
  <si>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</si>
  <si>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</si>
  <si>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</si>
  <si>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</si>
  <si>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</si>
  <si>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</si>
  <si>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</si>
  <si>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</si>
  <si>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</si>
  <si>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</si>
  <si>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</si>
  <si>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</si>
  <si>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</si>
  <si>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</si>
  <si>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</si>
  <si>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</si>
  <si>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</si>
  <si>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</si>
  <si>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</si>
  <si>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</si>
  <si>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</si>
  <si>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</si>
  <si>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</si>
  <si>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</si>
  <si>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</si>
  <si>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</si>
  <si>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</si>
  <si>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</si>
  <si>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</si>
  <si>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</si>
  <si>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</si>
  <si>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</si>
  <si>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</si>
  <si>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</si>
  <si>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</si>
  <si>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</si>
  <si>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</si>
  <si>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</si>
  <si>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</si>
  <si>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</si>
  <si>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</si>
  <si>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</si>
  <si>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</si>
  <si>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</si>
  <si>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</si>
  <si>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</si>
  <si>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</si>
  <si>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</si>
  <si>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</si>
  <si>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</si>
  <si>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</si>
  <si>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</si>
  <si>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</si>
  <si>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</si>
  <si>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</si>
  <si>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</si>
  <si>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</si>
  <si>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</si>
  <si>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</si>
  <si>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</si>
  <si>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</si>
  <si>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</si>
  <si>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</si>
  <si>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</si>
  <si>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</si>
  <si>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</si>
  <si>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</si>
  <si>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</si>
  <si>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</si>
  <si>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</si>
  <si>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</si>
  <si>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</si>
  <si>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</si>
  <si>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</si>
  <si>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</si>
  <si>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</si>
  <si>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</si>
  <si>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</si>
  <si>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</si>
  <si>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</si>
  <si>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</si>
  <si>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</si>
  <si>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</si>
  <si>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</si>
  <si>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</si>
  <si>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</si>
  <si>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</si>
  <si>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</si>
  <si>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</si>
  <si>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</si>
  <si>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</si>
  <si>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</si>
  <si>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</si>
  <si>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</si>
  <si>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</si>
  <si>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</si>
  <si>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</si>
  <si>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</si>
  <si>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</si>
  <si>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</si>
  <si>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</si>
  <si>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</si>
  <si>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</si>
  <si>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</si>
  <si>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</si>
  <si>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</si>
  <si>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</si>
  <si>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</si>
  <si>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</si>
  <si>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</si>
  <si>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</si>
  <si>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</si>
  <si>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</si>
  <si>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</si>
  <si>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</si>
  <si>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</si>
  <si>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</si>
  <si>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</si>
  <si>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</si>
  <si>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</si>
  <si>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</si>
  <si>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</si>
  <si>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</si>
  <si>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</si>
  <si>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</si>
  <si>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</si>
  <si>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</si>
  <si>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</si>
  <si>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</si>
  <si>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</si>
  <si>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</si>
  <si>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</si>
  <si>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</si>
  <si>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</si>
  <si>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</si>
  <si>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</si>
  <si>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</si>
  <si>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</si>
  <si>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</si>
  <si>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</si>
  <si>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</si>
  <si>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</si>
  <si>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</si>
  <si>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</si>
  <si>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</si>
  <si>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</si>
  <si>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</si>
  <si>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</si>
  <si>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</si>
  <si>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</si>
  <si>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</si>
  <si>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</si>
  <si>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</si>
  <si>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</si>
  <si>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</si>
  <si>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</si>
  <si>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</si>
  <si>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</si>
  <si>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</si>
  <si>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</si>
  <si>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</si>
  <si>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</si>
  <si>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</si>
  <si>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</si>
  <si>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</si>
  <si>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</si>
  <si>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</si>
  <si>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</si>
  <si>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</si>
  <si>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</si>
  <si>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</si>
  <si>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</si>
  <si>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</si>
  <si>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</si>
  <si>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</si>
  <si>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</si>
  <si>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</si>
  <si>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</si>
  <si>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</si>
  <si>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</si>
  <si>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</si>
  <si>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</si>
  <si>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</si>
  <si>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</si>
  <si>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</si>
  <si>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</si>
  <si>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</si>
  <si>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</si>
  <si>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</si>
  <si>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</si>
  <si>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</si>
  <si>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</si>
  <si>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</si>
  <si>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</si>
  <si>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</si>
  <si>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</si>
  <si>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</si>
  <si>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</si>
  <si>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</si>
  <si>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</si>
  <si>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</si>
  <si>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</si>
  <si>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</si>
  <si>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</si>
  <si>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</si>
  <si>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</si>
  <si>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</si>
  <si>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</si>
  <si>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</si>
  <si>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</si>
  <si>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</si>
  <si>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</si>
  <si>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</si>
  <si>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</si>
  <si>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</si>
  <si>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</si>
  <si>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</si>
  <si>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</si>
  <si>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</si>
  <si>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</si>
  <si>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</si>
  <si>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</si>
  <si>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</si>
  <si>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</si>
  <si>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</si>
  <si>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</si>
  <si>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</si>
  <si>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</si>
  <si>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</si>
  <si>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</si>
  <si>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</si>
  <si>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</si>
  <si>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</si>
  <si>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</si>
  <si>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</si>
  <si>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</si>
  <si>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</si>
  <si>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</si>
  <si>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</si>
  <si>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</si>
  <si>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</si>
  <si>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</si>
  <si>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</si>
  <si>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</si>
  <si>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</si>
  <si>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</si>
  <si>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</si>
  <si>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</si>
  <si>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</si>
  <si>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</si>
  <si>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</si>
  <si>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</si>
  <si>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</si>
  <si>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</si>
  <si>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</si>
  <si>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</si>
  <si>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</si>
  <si>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</si>
  <si>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</si>
  <si>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</si>
  <si>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</si>
  <si>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</si>
  <si>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</si>
  <si>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</si>
  <si>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</si>
  <si>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</si>
  <si>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</si>
  <si>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</si>
  <si>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</si>
  <si>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</si>
  <si>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</si>
  <si>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</si>
  <si>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</si>
  <si>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</si>
  <si>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</si>
  <si>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</si>
  <si>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</si>
  <si>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</si>
  <si>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</si>
  <si>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</si>
  <si>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</si>
  <si>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</si>
  <si>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</si>
  <si>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</si>
  <si>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</si>
  <si>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</si>
  <si>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</si>
  <si>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</si>
  <si>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</si>
  <si>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</si>
  <si>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</si>
  <si>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</si>
  <si>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</si>
  <si>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</si>
  <si>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</si>
  <si>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</si>
  <si>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</si>
  <si>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</si>
  <si>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</si>
  <si>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</si>
  <si>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</si>
  <si>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</si>
  <si>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</si>
  <si>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</si>
  <si>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</si>
  <si>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</si>
  <si>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</si>
  <si>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</si>
  <si>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</si>
  <si>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</si>
  <si>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</si>
  <si>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</si>
  <si>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</si>
  <si>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</si>
  <si>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</si>
  <si>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</si>
  <si>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</si>
  <si>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</si>
  <si>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</si>
  <si>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</si>
  <si>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</si>
  <si>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</si>
  <si>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</si>
  <si>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</si>
  <si>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</si>
  <si>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</si>
  <si>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</si>
  <si>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</si>
  <si>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</si>
  <si>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</si>
  <si>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</si>
  <si>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</si>
  <si>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</si>
  <si>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</si>
  <si>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</si>
  <si>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</si>
  <si>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</si>
  <si>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</si>
  <si>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</si>
  <si>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</si>
  <si>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</si>
  <si>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</si>
  <si>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</si>
  <si>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</si>
  <si>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</si>
  <si>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</si>
  <si>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</si>
  <si>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</si>
  <si>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</si>
  <si>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</si>
  <si>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</si>
  <si>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</si>
  <si>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</si>
  <si>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</si>
  <si>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</si>
  <si>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</si>
  <si>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</si>
  <si>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</si>
  <si>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</si>
  <si>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</si>
  <si>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</si>
  <si>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</si>
  <si>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</si>
  <si>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</si>
  <si>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</si>
  <si>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</si>
  <si>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</si>
  <si>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</si>
  <si>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</si>
  <si>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</si>
  <si>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</si>
  <si>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</si>
  <si>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</si>
  <si>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</si>
  <si>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</si>
  <si>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</si>
  <si>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</si>
  <si>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</si>
  <si>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</si>
  <si>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</si>
  <si>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</si>
  <si>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</si>
  <si>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</si>
  <si>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</si>
  <si>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</si>
  <si>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</si>
  <si>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</si>
  <si>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</si>
  <si>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</si>
  <si>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</si>
  <si>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</si>
  <si>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</si>
  <si>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</si>
  <si>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</si>
  <si>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</si>
  <si>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</si>
  <si>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</si>
  <si>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</si>
  <si>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</si>
  <si>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</si>
  <si>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</si>
  <si>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</si>
  <si>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</si>
  <si>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</si>
  <si>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</si>
  <si>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</si>
  <si>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</si>
  <si>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</si>
  <si>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</si>
  <si>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</si>
  <si>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</si>
  <si>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</si>
  <si>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</si>
  <si>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</si>
  <si>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</si>
  <si>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</si>
  <si>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</si>
  <si>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</si>
  <si>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</si>
  <si>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</si>
  <si>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</si>
  <si>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</si>
  <si>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</si>
  <si>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</si>
  <si>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</si>
  <si>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</si>
  <si>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</si>
  <si>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</si>
  <si>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</si>
  <si>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</si>
  <si>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</si>
  <si>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</si>
  <si>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</si>
  <si>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</si>
  <si>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</si>
  <si>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</si>
  <si>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</si>
  <si>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</si>
  <si>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</si>
  <si>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</si>
  <si>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</si>
  <si>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</si>
  <si>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</si>
  <si>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</si>
  <si>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</si>
  <si>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</si>
  <si>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</si>
  <si>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</si>
  <si>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</si>
  <si>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</si>
  <si>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</si>
  <si>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</si>
  <si>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</si>
  <si>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</si>
  <si>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</si>
  <si>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</si>
  <si>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</si>
  <si>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</si>
  <si>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</si>
  <si>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</si>
  <si>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</si>
  <si>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</si>
  <si>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</si>
  <si>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</si>
  <si>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</si>
  <si>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</si>
  <si>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</si>
  <si>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</si>
  <si>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</si>
  <si>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</si>
  <si>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</si>
  <si>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</si>
  <si>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</si>
  <si>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</si>
  <si>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</si>
  <si>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</si>
  <si>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</si>
  <si>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</si>
  <si>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</si>
  <si>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</si>
  <si>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</si>
  <si>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</si>
  <si>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</si>
  <si>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</si>
  <si>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</si>
  <si>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</si>
  <si>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</si>
  <si>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</si>
  <si>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</si>
  <si>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</si>
  <si>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</si>
  <si>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</si>
  <si>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</si>
  <si>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</si>
  <si>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</si>
  <si>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</si>
  <si>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</si>
  <si>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</si>
  <si>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</si>
  <si>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</si>
  <si>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</si>
  <si>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</si>
  <si>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</si>
  <si>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</si>
  <si>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</si>
  <si>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</si>
  <si>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</si>
  <si>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</si>
  <si>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</si>
  <si>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</si>
  <si>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</si>
  <si>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</si>
  <si>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</si>
  <si>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</si>
  <si>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</si>
  <si>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</si>
  <si>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</si>
  <si>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</si>
  <si>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</si>
  <si>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</si>
  <si>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</si>
  <si>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</si>
  <si>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</si>
  <si>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</si>
  <si>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</si>
  <si>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</si>
  <si>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</si>
  <si>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</si>
  <si>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</si>
  <si>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</si>
  <si>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</si>
  <si>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</si>
  <si>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</si>
  <si>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</si>
  <si>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</si>
  <si>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</si>
  <si>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</si>
  <si>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</si>
  <si>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</si>
  <si>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</si>
  <si>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</si>
  <si>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</si>
  <si>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</si>
  <si>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</si>
  <si>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</si>
  <si>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</si>
  <si>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</si>
  <si>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</si>
  <si>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</si>
  <si>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</si>
  <si>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</si>
  <si>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</si>
  <si>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</si>
  <si>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</si>
  <si>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</si>
  <si>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</si>
  <si>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</si>
  <si>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</si>
  <si>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</si>
  <si>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</si>
  <si>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</si>
  <si>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</si>
  <si>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</si>
  <si>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</si>
  <si>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</si>
  <si>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</si>
  <si>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</si>
  <si>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</si>
  <si>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</si>
  <si>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</si>
  <si>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</si>
  <si>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</si>
  <si>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</si>
  <si>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</si>
  <si>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</si>
  <si>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</si>
  <si>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</si>
  <si>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</si>
  <si>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</si>
  <si>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</si>
  <si>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</si>
  <si>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</si>
  <si>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</si>
  <si>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</si>
  <si>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</si>
  <si>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</si>
  <si>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</si>
  <si>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</si>
  <si>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</si>
  <si>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</si>
  <si>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</si>
  <si>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</si>
  <si>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</si>
  <si>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</si>
  <si>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</si>
  <si>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</si>
  <si>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</si>
  <si>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</si>
  <si>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</si>
  <si>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</si>
  <si>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</si>
  <si>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</si>
  <si>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</si>
  <si>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</si>
  <si>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</si>
  <si>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</si>
  <si>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</si>
  <si>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</si>
  <si>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</si>
  <si>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</si>
  <si>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</si>
  <si>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</si>
  <si>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</si>
  <si>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</si>
  <si>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</si>
  <si>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</si>
  <si>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</si>
  <si>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</si>
  <si>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</si>
  <si>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</si>
  <si>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</si>
  <si>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</si>
  <si>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</si>
  <si>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</si>
  <si>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</si>
  <si>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</si>
  <si>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</si>
  <si>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</si>
  <si>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</si>
  <si>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</si>
  <si>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</si>
  <si>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</si>
  <si>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</si>
  <si>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</si>
  <si>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</si>
  <si>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</si>
  <si>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</si>
  <si>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</si>
  <si>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</si>
  <si>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</si>
  <si>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</si>
  <si>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</si>
  <si>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</si>
  <si>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</si>
  <si>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</si>
  <si>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</si>
  <si>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</si>
  <si>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</si>
  <si>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</si>
  <si>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</si>
  <si>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</si>
  <si>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</si>
  <si>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</si>
  <si>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</si>
  <si>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</si>
  <si>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</si>
  <si>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</si>
  <si>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</si>
  <si>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</si>
  <si>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</si>
  <si>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</si>
  <si>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</si>
  <si>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</si>
  <si>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</si>
  <si>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</si>
  <si>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</si>
  <si>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</si>
  <si>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</si>
  <si>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</si>
  <si>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</si>
  <si>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</si>
  <si>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</si>
  <si>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</si>
  <si>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</si>
  <si>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</si>
  <si>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</si>
  <si>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</si>
  <si>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</si>
  <si>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</si>
  <si>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</si>
  <si>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</si>
  <si>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</si>
  <si>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</si>
  <si>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</si>
  <si>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</si>
  <si>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</si>
  <si>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</si>
  <si>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</si>
  <si>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</si>
  <si>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</si>
  <si>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</si>
  <si>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</si>
  <si>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</si>
  <si>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</si>
  <si>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</si>
  <si>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</si>
  <si>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</si>
  <si>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</si>
  <si>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</si>
  <si>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</si>
  <si>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</si>
  <si>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</si>
  <si>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</si>
  <si>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</si>
  <si>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</si>
  <si>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</si>
  <si>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</si>
  <si>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</si>
  <si>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</si>
  <si>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</si>
  <si>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</si>
  <si>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</si>
  <si>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</si>
  <si>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</si>
  <si>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</si>
  <si>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</si>
  <si>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</si>
  <si>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</si>
  <si>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</si>
  <si>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</si>
  <si>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</si>
  <si>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</si>
  <si>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</si>
  <si>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</si>
  <si>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</si>
  <si>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</si>
  <si>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</si>
  <si>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</si>
  <si>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</si>
  <si>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</si>
  <si>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</si>
  <si>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</si>
  <si>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</si>
  <si>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</si>
  <si>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</si>
  <si>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</si>
  <si>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</si>
  <si>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</si>
  <si>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</si>
  <si>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</si>
  <si>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</si>
  <si>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</si>
  <si>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</si>
  <si>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</si>
  <si>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</si>
  <si>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</si>
  <si>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</si>
  <si>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</si>
  <si>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</si>
  <si>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</si>
  <si>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</si>
  <si>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</si>
  <si>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</si>
  <si>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</si>
  <si>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</si>
  <si>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</si>
  <si>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</si>
  <si>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</si>
  <si>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</si>
  <si>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</si>
  <si>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</si>
  <si>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</si>
  <si>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</si>
  <si>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</si>
  <si>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</si>
  <si>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</si>
  <si>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</si>
  <si>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</si>
  <si>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</si>
  <si>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</si>
  <si>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</si>
  <si>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</si>
  <si>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</si>
  <si>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</si>
  <si>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</si>
  <si>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</si>
  <si>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</si>
  <si>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</si>
  <si>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</si>
  <si>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</si>
  <si>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</si>
  <si>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</si>
  <si>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</si>
  <si>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</si>
  <si>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</si>
  <si>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</si>
  <si>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</si>
  <si>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</si>
  <si>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</si>
  <si>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</si>
  <si>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</si>
  <si>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</si>
  <si>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</si>
  <si>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</si>
  <si>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</si>
  <si>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</si>
  <si>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</si>
  <si>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</si>
  <si>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</si>
  <si>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</si>
  <si>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</si>
  <si>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</si>
  <si>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</si>
  <si>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</si>
  <si>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</si>
  <si>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</si>
  <si>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</si>
  <si>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</si>
  <si>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</si>
  <si>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</si>
  <si>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</si>
  <si>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</si>
  <si>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</si>
  <si>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</si>
  <si>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</si>
  <si>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</si>
  <si>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</si>
  <si>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</si>
  <si>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</si>
  <si>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</si>
  <si>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</si>
  <si>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</si>
  <si>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</si>
  <si>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</si>
  <si>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</si>
  <si>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</si>
  <si>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</si>
  <si>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</si>
  <si>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</si>
  <si>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</si>
  <si>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</si>
  <si>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</si>
  <si>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</si>
  <si>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</si>
  <si>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</si>
  <si>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</si>
  <si>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</si>
  <si>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</si>
  <si>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</si>
  <si>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</si>
  <si>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</si>
  <si>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</si>
  <si>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</si>
  <si>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</si>
  <si>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</si>
  <si>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</si>
  <si>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</si>
  <si>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</si>
  <si>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</si>
  <si>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</si>
  <si>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</si>
  <si>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</si>
  <si>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</si>
  <si>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</si>
  <si>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</si>
  <si>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</si>
  <si>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</si>
  <si>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</si>
  <si>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</si>
  <si>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</si>
  <si>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</si>
  <si>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</si>
  <si>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</si>
  <si>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</si>
  <si>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</si>
  <si>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</si>
  <si>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</si>
  <si>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</si>
  <si>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</si>
  <si>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</si>
  <si>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</si>
  <si>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</si>
  <si>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</si>
  <si>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</si>
  <si>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</si>
  <si>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</si>
  <si>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</si>
  <si>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</si>
  <si>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</si>
  <si>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</si>
  <si>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</si>
  <si>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</si>
  <si>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</si>
  <si>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</si>
  <si>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</si>
  <si>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</si>
  <si>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</si>
  <si>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</si>
  <si>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</si>
  <si>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</si>
  <si>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</si>
  <si>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</si>
  <si>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</si>
  <si>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</si>
  <si>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</si>
  <si>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</si>
  <si>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</si>
  <si>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</si>
  <si>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</si>
  <si>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</si>
  <si>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</si>
  <si>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</si>
  <si>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</si>
  <si>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</si>
  <si>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</si>
  <si>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</si>
  <si>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</si>
  <si>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</si>
  <si>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</si>
  <si>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</si>
  <si>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</si>
  <si>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</si>
  <si>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</si>
  <si>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</si>
  <si>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</si>
  <si>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</si>
  <si>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</si>
  <si>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</si>
  <si>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</si>
  <si>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</si>
  <si>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</si>
  <si>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</si>
  <si>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</si>
  <si>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</si>
  <si>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</si>
  <si>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</si>
  <si>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</si>
  <si>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</si>
  <si>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</si>
  <si>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</si>
  <si>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</si>
  <si>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</si>
  <si>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</si>
  <si>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</si>
  <si>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</si>
  <si>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</si>
  <si>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</si>
  <si>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</si>
  <si>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</si>
  <si>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</si>
  <si>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</si>
  <si>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</si>
  <si>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</si>
  <si>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</si>
  <si>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</si>
  <si>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</si>
  <si>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</si>
  <si>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</si>
  <si>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</si>
  <si>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</si>
  <si>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</si>
  <si>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</si>
  <si>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</si>
  <si>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</si>
  <si>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</si>
  <si>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</si>
  <si>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</si>
  <si>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</si>
  <si>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</si>
  <si>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</si>
  <si>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</si>
  <si>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</si>
  <si>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</si>
  <si>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</si>
  <si>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</si>
  <si>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</si>
  <si>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</si>
  <si>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</si>
  <si>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</si>
  <si>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</si>
  <si>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</si>
  <si>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</si>
  <si>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</si>
  <si>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</si>
  <si>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</si>
  <si>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</si>
  <si>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</si>
  <si>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</si>
  <si>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</si>
  <si>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</si>
  <si>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</si>
  <si>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</si>
  <si>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</si>
  <si>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</si>
  <si>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</si>
  <si>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</si>
  <si>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</si>
  <si>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</si>
  <si>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</si>
  <si>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</si>
  <si>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</si>
  <si>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</si>
  <si>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</si>
  <si>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</si>
  <si>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</si>
  <si>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</si>
  <si>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</si>
  <si>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</si>
  <si>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</si>
  <si>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</si>
  <si>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</si>
  <si>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</si>
  <si>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</si>
  <si>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</si>
  <si>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</si>
  <si>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</si>
  <si>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</si>
  <si>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</si>
  <si>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</si>
  <si>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</si>
  <si>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</si>
  <si>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</si>
  <si>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</si>
  <si>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</si>
  <si>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</si>
  <si>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</si>
  <si>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</si>
  <si>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</si>
  <si>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</si>
  <si>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</si>
  <si>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</si>
  <si>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</si>
  <si>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</si>
  <si>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</si>
  <si>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</si>
  <si>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</si>
  <si>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</si>
  <si>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</si>
  <si>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</si>
  <si>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</si>
  <si>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</si>
  <si>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</si>
  <si>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</si>
  <si>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</si>
  <si>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</si>
  <si>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</si>
  <si>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</si>
  <si>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</si>
  <si>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</si>
  <si>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</si>
  <si>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</si>
  <si>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</si>
  <si>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</si>
  <si>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</si>
  <si>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</si>
  <si>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</si>
  <si>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</si>
  <si>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</si>
  <si>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</si>
  <si>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</si>
  <si>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</si>
  <si>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</si>
  <si>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</si>
  <si>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</si>
  <si>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</si>
  <si>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</si>
  <si>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</si>
  <si>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</si>
  <si>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</si>
  <si>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</si>
  <si>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</si>
  <si>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</si>
  <si>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</si>
  <si>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</si>
  <si>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</si>
  <si>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</si>
  <si>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</si>
  <si>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</si>
  <si>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</si>
  <si>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</si>
  <si>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</si>
  <si>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</si>
  <si>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</si>
  <si>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</si>
  <si>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</si>
  <si>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</si>
  <si>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</si>
  <si>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</si>
  <si>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</si>
  <si>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</si>
  <si>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</si>
  <si>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</si>
  <si>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</si>
  <si>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</si>
  <si>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</si>
  <si>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</si>
  <si>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</si>
  <si>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</si>
  <si>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</si>
  <si>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</si>
  <si>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</si>
  <si>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</si>
  <si>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</si>
  <si>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</si>
  <si>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</si>
  <si>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</si>
  <si>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</si>
  <si>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</si>
  <si>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</si>
  <si>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</si>
  <si>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</si>
  <si>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</si>
  <si>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</si>
  <si>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</si>
  <si>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</si>
  <si>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</si>
  <si>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</si>
  <si>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</si>
  <si>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</si>
  <si>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</si>
  <si>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</si>
  <si>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</si>
  <si>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</si>
  <si>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</si>
  <si>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</si>
  <si>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</si>
  <si>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</si>
  <si>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</si>
  <si>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</si>
  <si>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</si>
  <si>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</si>
  <si>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</si>
  <si>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</si>
  <si>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</si>
  <si>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</si>
  <si>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</si>
  <si>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</si>
  <si>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</si>
  <si>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</si>
  <si>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</si>
  <si>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</si>
  <si>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</si>
  <si>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</si>
  <si>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</si>
  <si>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</si>
  <si>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</si>
  <si>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</si>
  <si>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</si>
  <si>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</si>
  <si>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</si>
  <si>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</si>
  <si>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</si>
  <si>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</si>
  <si>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</si>
  <si>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</si>
  <si>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</si>
  <si>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</si>
  <si>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</si>
  <si>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</si>
  <si>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</si>
  <si>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</si>
  <si>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</si>
  <si>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</si>
  <si>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</si>
  <si>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</si>
  <si>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</si>
  <si>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</si>
  <si>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</si>
  <si>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</si>
  <si>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</si>
  <si>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</si>
  <si>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</si>
  <si>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</si>
  <si>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</si>
  <si>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</si>
  <si>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</si>
  <si>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</si>
  <si>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</si>
  <si>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</si>
  <si>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</si>
  <si>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</si>
  <si>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</si>
  <si>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</si>
  <si>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</si>
  <si>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</si>
  <si>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</si>
  <si>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</si>
  <si>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</si>
  <si>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</si>
  <si>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</si>
  <si>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</si>
  <si>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</si>
  <si>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</si>
  <si>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</si>
  <si>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</si>
  <si>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</si>
  <si>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</si>
  <si>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</si>
  <si>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</si>
  <si>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</si>
  <si>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</si>
  <si>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</si>
  <si>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</si>
  <si>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</si>
  <si>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</si>
  <si>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</si>
  <si>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</si>
  <si>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</si>
  <si>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</si>
  <si>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</si>
  <si>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</si>
  <si>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</si>
  <si>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</si>
  <si>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</si>
  <si>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</si>
  <si>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</si>
  <si>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</si>
  <si>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</si>
  <si>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</si>
  <si>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</si>
  <si>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</si>
  <si>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</si>
  <si>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</si>
  <si>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</si>
  <si>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</si>
  <si>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</si>
  <si>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</si>
  <si>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</si>
  <si>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</si>
  <si>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</si>
  <si>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</si>
  <si>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</si>
  <si>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</si>
  <si>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</si>
  <si>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</si>
  <si>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</si>
  <si>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</si>
  <si>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</si>
  <si>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</si>
  <si>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</si>
  <si>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</si>
  <si>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</si>
  <si>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</si>
  <si>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</si>
  <si>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</si>
  <si>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</si>
  <si>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</si>
  <si>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</si>
  <si>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</si>
  <si>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</si>
  <si>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</si>
  <si>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</si>
  <si>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</si>
  <si>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</si>
  <si>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</si>
  <si>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</si>
  <si>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</si>
  <si>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</si>
  <si>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</si>
  <si>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</si>
  <si>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</si>
  <si>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</si>
  <si>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</si>
  <si>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</si>
  <si>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</si>
  <si>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</si>
  <si>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</si>
  <si>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</si>
  <si>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</si>
  <si>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</si>
  <si>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</si>
  <si>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</si>
  <si>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</si>
  <si>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</si>
  <si>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</si>
  <si>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</si>
  <si>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</si>
  <si>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</si>
  <si>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</si>
  <si>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</si>
  <si>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</si>
  <si>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</si>
  <si>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</si>
  <si>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</si>
  <si>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</si>
  <si>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</si>
  <si>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</si>
  <si>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</si>
  <si>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</si>
  <si>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</si>
  <si>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</si>
  <si>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</si>
  <si>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</si>
  <si>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</si>
  <si>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</si>
  <si>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</si>
  <si>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</si>
  <si>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</si>
  <si>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</si>
  <si>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</si>
  <si>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</si>
  <si>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</si>
  <si>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</si>
  <si>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</si>
  <si>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</si>
  <si>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</si>
  <si>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</si>
  <si>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</si>
  <si>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</si>
  <si>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</si>
  <si>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</si>
  <si>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</si>
  <si>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</si>
  <si>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</si>
  <si>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</si>
  <si>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</si>
  <si>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</si>
  <si>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</si>
  <si>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</si>
  <si>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</si>
  <si>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</si>
  <si>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</si>
  <si>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</si>
  <si>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</si>
  <si>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</si>
  <si>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</si>
  <si>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</si>
  <si>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</si>
  <si>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</si>
  <si>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</si>
  <si>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</si>
  <si>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</si>
  <si>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</si>
  <si>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</si>
  <si>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</si>
  <si>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</si>
  <si>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</si>
  <si>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</si>
  <si>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</si>
  <si>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</si>
  <si>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</si>
  <si>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</si>
  <si>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</si>
  <si>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</si>
  <si>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</si>
  <si>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</si>
  <si>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</si>
  <si>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</si>
  <si>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</si>
  <si>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</si>
  <si>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</si>
  <si>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</si>
  <si>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</si>
  <si>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</si>
  <si>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</si>
  <si>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</si>
  <si>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</si>
  <si>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</si>
  <si>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</si>
  <si>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</si>
  <si>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</si>
  <si>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</si>
  <si>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</si>
  <si>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</si>
  <si>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</si>
  <si>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</si>
  <si>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</si>
  <si>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</si>
  <si>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</si>
  <si>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</si>
  <si>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</si>
  <si>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</si>
  <si>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</si>
  <si>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</si>
  <si>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</si>
  <si>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</si>
  <si>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</si>
  <si>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</si>
  <si>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</si>
  <si>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</si>
  <si>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</si>
  <si>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</si>
  <si>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</si>
  <si>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</si>
  <si>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</si>
  <si>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</si>
  <si>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</si>
  <si>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</si>
  <si>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</si>
  <si>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</si>
  <si>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</si>
  <si>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</si>
  <si>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</si>
  <si>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</si>
  <si>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</si>
  <si>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</si>
  <si>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</si>
  <si>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</si>
  <si>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</si>
  <si>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</si>
  <si>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</si>
  <si>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</si>
  <si>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</si>
  <si>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</si>
  <si>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</si>
  <si>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</si>
  <si>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</si>
  <si>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</si>
  <si>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</si>
  <si>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</si>
  <si>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</si>
  <si>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</si>
  <si>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</si>
  <si>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</si>
  <si>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</si>
  <si>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</si>
  <si>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</si>
  <si>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</si>
  <si>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</si>
  <si>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</si>
  <si>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</si>
  <si>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</si>
  <si>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</si>
  <si>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</si>
  <si>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</si>
  <si>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</si>
  <si>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</si>
  <si>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</si>
  <si>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</si>
  <si>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</si>
  <si>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</si>
  <si>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</si>
  <si>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</si>
  <si>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</si>
  <si>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</si>
  <si>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</si>
  <si>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</si>
  <si>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</si>
  <si>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</si>
  <si>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</si>
  <si>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</si>
  <si>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</si>
  <si>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</si>
  <si>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</si>
  <si>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</si>
  <si>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</si>
  <si>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</si>
  <si>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</si>
  <si>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</si>
  <si>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</si>
  <si>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</si>
  <si>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</si>
  <si>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</si>
  <si>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</si>
  <si>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</si>
  <si>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</si>
  <si>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</si>
  <si>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</si>
  <si>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</si>
  <si>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</si>
  <si>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</si>
  <si>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</si>
  <si>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</si>
  <si>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</si>
  <si>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</si>
  <si>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</si>
  <si>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</si>
  <si>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</si>
  <si>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</si>
  <si>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</si>
  <si>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</si>
  <si>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</si>
  <si>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</si>
  <si>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</si>
  <si>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</si>
  <si>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</si>
  <si>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</si>
  <si>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</si>
  <si>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</si>
  <si>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</si>
  <si>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</si>
  <si>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</si>
  <si>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</si>
  <si>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</si>
  <si>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</si>
  <si>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</si>
  <si>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</si>
  <si>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</si>
  <si>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</si>
  <si>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</si>
  <si>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</si>
  <si>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</si>
  <si>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</si>
  <si>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</si>
  <si>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</si>
  <si>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</si>
  <si>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</si>
  <si>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</si>
  <si>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</si>
  <si>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</si>
  <si>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</si>
  <si>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</si>
  <si>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</si>
  <si>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</si>
  <si>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</si>
  <si>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</si>
  <si>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</si>
  <si>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</si>
  <si>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</si>
  <si>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</si>
  <si>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</si>
  <si>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</si>
  <si>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</si>
  <si>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</si>
  <si>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</si>
  <si>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</si>
  <si>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</si>
  <si>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</si>
  <si>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</si>
  <si>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</si>
  <si>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</si>
  <si>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</si>
  <si>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</si>
  <si>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</si>
  <si>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</si>
  <si>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</si>
  <si>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</si>
  <si>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</si>
  <si>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</si>
  <si>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</si>
  <si>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</si>
  <si>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</si>
  <si>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</si>
  <si>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</si>
  <si>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</si>
  <si>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</si>
  <si>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</si>
  <si>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</si>
  <si>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</si>
  <si>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</si>
  <si>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</si>
  <si>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</si>
  <si>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</si>
  <si>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</si>
  <si>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</si>
  <si>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</si>
  <si>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</si>
  <si>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</si>
  <si>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</si>
  <si>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</si>
  <si>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</si>
  <si>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</si>
  <si>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</si>
  <si>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</si>
  <si>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</si>
  <si>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</si>
  <si>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</si>
  <si>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</si>
  <si>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</si>
  <si>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</si>
  <si>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</si>
  <si>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</si>
  <si>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</si>
  <si>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</si>
  <si>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</si>
  <si>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</si>
  <si>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</si>
  <si>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</si>
  <si>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</si>
  <si>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</si>
  <si>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</si>
  <si>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</si>
  <si>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</si>
  <si>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</si>
  <si>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</si>
  <si>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</si>
  <si>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</si>
  <si>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</si>
  <si>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</si>
  <si>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</si>
  <si>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</si>
  <si>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</si>
  <si>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</si>
  <si>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</si>
  <si>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</si>
  <si>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</si>
  <si>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</si>
  <si>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</si>
  <si>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</si>
  <si>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</si>
  <si>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</si>
  <si>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</si>
  <si>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</si>
  <si>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</si>
  <si>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</si>
  <si>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</si>
  <si>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</si>
  <si>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</si>
  <si>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</si>
  <si>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</si>
  <si>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</si>
  <si>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</si>
  <si>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</si>
  <si>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</si>
  <si>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</si>
  <si>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</si>
  <si>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</si>
  <si>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</si>
  <si>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</si>
  <si>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</si>
  <si>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</si>
  <si>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</si>
  <si>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</si>
  <si>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</si>
  <si>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</si>
  <si>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</si>
  <si>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</si>
  <si>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</si>
  <si>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</si>
  <si>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</si>
  <si>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</si>
  <si>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</si>
  <si>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</si>
  <si>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</si>
  <si>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</si>
  <si>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</si>
  <si>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</si>
  <si>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</si>
  <si>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</si>
  <si>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</si>
  <si>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</si>
  <si>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</si>
  <si>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</si>
  <si>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</si>
  <si>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</si>
  <si>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</si>
  <si>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</si>
  <si>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</si>
  <si>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</si>
  <si>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</si>
  <si>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</si>
  <si>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</si>
  <si>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</si>
  <si>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</si>
  <si>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</si>
  <si>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</si>
  <si>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</si>
  <si>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</si>
  <si>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</si>
  <si>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</si>
  <si>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</si>
  <si>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</si>
  <si>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</si>
  <si>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</si>
  <si>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</si>
  <si>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</si>
  <si>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</si>
  <si>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</si>
  <si>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</si>
  <si>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</si>
  <si>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</si>
  <si>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</si>
  <si>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</si>
  <si>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</si>
  <si>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</si>
  <si>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</si>
  <si>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</si>
  <si>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</si>
  <si>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</si>
  <si>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</si>
  <si>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</si>
  <si>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</si>
  <si>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</si>
  <si>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</si>
  <si>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</si>
  <si>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</si>
  <si>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</si>
  <si>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</si>
  <si>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</si>
  <si>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</si>
  <si>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</si>
  <si>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</si>
  <si>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</si>
  <si>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</si>
  <si>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</si>
  <si>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</si>
  <si>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</si>
  <si>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</si>
  <si>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</si>
  <si>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</si>
  <si>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</si>
  <si>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</si>
  <si>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</si>
  <si>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</si>
  <si>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</si>
  <si>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</si>
  <si>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</si>
  <si>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</si>
  <si>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</si>
  <si>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</si>
  <si>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</si>
  <si>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</si>
  <si>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</si>
  <si>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</si>
  <si>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</si>
  <si>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</si>
  <si>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</si>
  <si>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</si>
  <si>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</si>
  <si>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</si>
  <si>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</si>
  <si>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</si>
  <si>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</si>
  <si>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</si>
  <si>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</si>
  <si>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</si>
  <si>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</si>
  <si>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</si>
  <si>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</si>
  <si>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</si>
  <si>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</si>
  <si>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</si>
  <si>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</si>
  <si>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</si>
  <si>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</si>
  <si>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</si>
  <si>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</si>
  <si>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</si>
  <si>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</si>
  <si>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</si>
  <si>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</si>
  <si>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</si>
  <si>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</si>
  <si>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</si>
  <si>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</si>
  <si>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</si>
  <si>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</si>
  <si>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</si>
  <si>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</si>
  <si>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</si>
  <si>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</si>
  <si>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</si>
  <si>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</si>
  <si>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</si>
  <si>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</si>
  <si>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</si>
  <si>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</si>
  <si>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</si>
  <si>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</si>
  <si>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</si>
  <si>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</si>
  <si>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</si>
  <si>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</si>
  <si>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</si>
  <si>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</si>
  <si>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</si>
  <si>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</si>
  <si>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</si>
  <si>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</si>
  <si>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</si>
  <si>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</si>
  <si>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</si>
  <si>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</si>
  <si>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</si>
  <si>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</si>
  <si>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</si>
  <si>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</si>
  <si>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</si>
  <si>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</si>
  <si>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</si>
  <si>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</si>
  <si>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</si>
  <si>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</si>
  <si>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</si>
  <si>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</si>
  <si>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</si>
  <si>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</si>
  <si>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</si>
  <si>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</si>
  <si>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</si>
  <si>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</si>
  <si>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</si>
  <si>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</si>
  <si>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</si>
  <si>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</si>
  <si>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</si>
  <si>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</si>
  <si>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</si>
  <si>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</si>
  <si>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</si>
  <si>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</si>
  <si>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</si>
  <si>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</si>
  <si>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</si>
  <si>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</si>
  <si>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</si>
  <si>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</si>
  <si>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</si>
  <si>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</si>
  <si>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</si>
  <si>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</si>
  <si>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</si>
  <si>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</si>
  <si>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</si>
  <si>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</si>
  <si>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</si>
  <si>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</si>
  <si>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</si>
  <si>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</si>
  <si>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</si>
  <si>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</si>
  <si>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</si>
  <si>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</si>
  <si>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</si>
  <si>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</si>
  <si>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</si>
  <si>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</si>
  <si>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</si>
  <si>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</si>
  <si>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</si>
  <si>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</si>
  <si>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</si>
  <si>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</si>
  <si>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</si>
  <si>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</si>
  <si>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</si>
  <si>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</si>
  <si>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</si>
  <si>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</si>
  <si>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</si>
  <si>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</si>
  <si>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</si>
  <si>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</si>
  <si>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</si>
  <si>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</si>
  <si>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</si>
  <si>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</si>
  <si>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</si>
  <si>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</si>
  <si>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</si>
  <si>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</si>
  <si>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</si>
  <si>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</si>
  <si>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</si>
  <si>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</si>
  <si>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</si>
  <si>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</si>
  <si>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</si>
  <si>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</si>
  <si>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</si>
  <si>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</si>
  <si>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</si>
  <si>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</si>
  <si>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</si>
  <si>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</si>
  <si>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</si>
  <si>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</si>
  <si>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</si>
  <si>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</si>
  <si>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</si>
  <si>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</si>
  <si>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</si>
  <si>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</si>
  <si>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</si>
  <si>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</si>
  <si>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</si>
  <si>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</si>
  <si>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</si>
  <si>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</si>
  <si>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</si>
  <si>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</si>
  <si>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</si>
  <si>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</si>
  <si>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</si>
  <si>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</si>
  <si>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</si>
  <si>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</si>
  <si>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</si>
  <si>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</si>
  <si>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</si>
  <si>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</si>
  <si>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</si>
  <si>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</si>
  <si>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</si>
  <si>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</si>
  <si>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</si>
  <si>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</si>
  <si>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</si>
  <si>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</si>
  <si>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</si>
  <si>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</si>
  <si>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</si>
  <si>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</si>
  <si>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</si>
  <si>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</si>
  <si>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</si>
  <si>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</si>
  <si>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</si>
  <si>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</si>
  <si>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</si>
  <si>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</si>
  <si>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</si>
  <si>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</si>
  <si>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</si>
  <si>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</si>
  <si>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</si>
  <si>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</si>
  <si>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</si>
  <si>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</si>
  <si>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</si>
  <si>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</si>
  <si>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</si>
  <si>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</si>
  <si>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</si>
  <si>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</si>
  <si>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</si>
  <si>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</si>
  <si>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</si>
  <si>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</si>
  <si>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</si>
  <si>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</si>
  <si>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</si>
  <si>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</si>
  <si>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</si>
  <si>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</si>
  <si>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</si>
  <si>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</si>
  <si>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</si>
  <si>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</si>
  <si>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</si>
  <si>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</si>
  <si>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</si>
  <si>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</si>
  <si>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</si>
  <si>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</si>
  <si>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</si>
  <si>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</si>
  <si>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</si>
  <si>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</si>
  <si>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</si>
  <si>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</si>
  <si>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</si>
  <si>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</si>
  <si>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</si>
  <si>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</si>
  <si>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</si>
  <si>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</si>
  <si>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</si>
  <si>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</si>
  <si>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</si>
  <si>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</si>
  <si>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</si>
  <si>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</si>
  <si>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</si>
  <si>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</si>
  <si>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</si>
  <si>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</si>
  <si>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</si>
  <si>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</si>
  <si>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</si>
  <si>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</si>
  <si>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</si>
  <si>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</si>
  <si>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</si>
  <si>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</si>
  <si>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</si>
  <si>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</si>
  <si>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</si>
  <si>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</si>
  <si>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</si>
  <si>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</si>
  <si>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</si>
  <si>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</si>
  <si>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</si>
  <si>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</si>
  <si>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</si>
  <si>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</si>
  <si>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</si>
  <si>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</si>
  <si>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</si>
  <si>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</si>
  <si>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</si>
  <si>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</si>
  <si>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</si>
  <si>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</si>
  <si>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</si>
  <si>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</si>
  <si>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</si>
  <si>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</si>
  <si>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</si>
  <si>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</si>
  <si>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</si>
  <si>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</si>
  <si>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</si>
  <si>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</si>
  <si>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</si>
  <si>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</si>
  <si>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</si>
  <si>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</si>
  <si>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</si>
  <si>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</si>
  <si>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</si>
  <si>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</si>
  <si>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</si>
  <si>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</si>
  <si>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</si>
  <si>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</si>
  <si>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</si>
  <si>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</si>
  <si>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</si>
  <si>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</si>
  <si>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</si>
  <si>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</si>
  <si>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</si>
  <si>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</si>
  <si>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</si>
  <si>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</si>
  <si>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</si>
  <si>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</si>
  <si>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</si>
  <si>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</si>
  <si>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</si>
  <si>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</si>
  <si>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</si>
  <si>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</si>
  <si>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</si>
  <si>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</si>
  <si>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</si>
  <si>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</si>
  <si>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</si>
  <si>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</si>
  <si>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</si>
  <si>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</si>
  <si>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</si>
  <si>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</si>
  <si>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</si>
  <si>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</si>
  <si>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</si>
  <si>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</si>
  <si>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</si>
  <si>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</si>
  <si>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</si>
  <si>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</si>
  <si>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</si>
  <si>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</si>
  <si>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</si>
  <si>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</si>
  <si>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</si>
  <si>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</si>
  <si>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</si>
  <si>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</si>
  <si>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</si>
  <si>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</si>
  <si>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</si>
  <si>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</si>
  <si>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</si>
  <si>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</si>
  <si>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</si>
  <si>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</si>
  <si>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</si>
  <si>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</si>
  <si>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</si>
  <si>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</si>
  <si>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</si>
  <si>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</si>
  <si>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</si>
  <si>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</si>
  <si>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</si>
  <si>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</si>
  <si>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</si>
  <si>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</si>
  <si>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</si>
  <si>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</si>
  <si>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</si>
  <si>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</si>
  <si>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</si>
  <si>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</si>
  <si>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</si>
  <si>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</si>
  <si>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</si>
  <si>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</si>
  <si>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</si>
  <si>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</si>
  <si>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</si>
  <si>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</si>
  <si>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</si>
  <si>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</si>
  <si>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</si>
  <si>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</si>
  <si>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</si>
  <si>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</si>
  <si>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</si>
  <si>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</si>
  <si>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</si>
  <si>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</si>
  <si>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</si>
  <si>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</si>
  <si>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</si>
  <si>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</si>
  <si>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</si>
  <si>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</si>
  <si>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</si>
  <si>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</si>
  <si>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</si>
  <si>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</si>
  <si>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</si>
  <si>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</si>
  <si>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</si>
  <si>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</si>
  <si>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</si>
  <si>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</si>
  <si>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</si>
  <si>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</si>
  <si>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</si>
  <si>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</si>
  <si>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</si>
  <si>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</si>
  <si>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</si>
  <si>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</si>
  <si>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</si>
  <si>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</si>
  <si>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</si>
  <si>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</si>
  <si>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</si>
  <si>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</si>
  <si>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</si>
  <si>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</si>
  <si>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</si>
  <si>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</si>
  <si>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</si>
  <si>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</si>
  <si>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</si>
  <si>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</si>
  <si>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</si>
  <si>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</si>
  <si>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</si>
  <si>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</si>
  <si>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</si>
  <si>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</si>
  <si>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</si>
  <si>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</si>
  <si>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</si>
  <si>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</si>
  <si>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</si>
  <si>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</si>
  <si>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</si>
  <si>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</si>
  <si>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</si>
  <si>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</si>
  <si>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</si>
  <si>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</si>
  <si>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</si>
  <si>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</si>
  <si>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</si>
  <si>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</si>
  <si>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</si>
  <si>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</si>
  <si>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</si>
  <si>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</si>
  <si>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</si>
  <si>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</si>
  <si>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</si>
  <si>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</si>
  <si>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</si>
  <si>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</si>
  <si>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</si>
  <si>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</si>
  <si>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</si>
  <si>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</si>
  <si>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</si>
  <si>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</si>
  <si>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</si>
  <si>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</si>
  <si>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</si>
  <si>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</si>
  <si>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</si>
  <si>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</si>
  <si>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</si>
  <si>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</si>
  <si>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</si>
  <si>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</si>
  <si>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</si>
  <si>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</si>
  <si>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</si>
  <si>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</si>
  <si>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</si>
  <si>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</si>
  <si>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</si>
  <si>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</si>
  <si>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</si>
  <si>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</si>
  <si>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</si>
  <si>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</si>
  <si>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</si>
  <si>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</si>
  <si>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</si>
  <si>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</si>
  <si>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</si>
  <si>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</si>
  <si>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</si>
  <si>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</si>
  <si>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</si>
  <si>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</si>
  <si>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</si>
  <si>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</si>
  <si>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</si>
  <si>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</si>
  <si>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</si>
  <si>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</si>
  <si>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</si>
  <si>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</si>
  <si>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</si>
  <si>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</si>
  <si>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</si>
  <si>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</si>
  <si>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</si>
  <si>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</si>
  <si>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</si>
  <si>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</si>
  <si>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</si>
  <si>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</si>
  <si>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</si>
  <si>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</si>
  <si>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</si>
  <si>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</si>
  <si>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</si>
  <si>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</si>
  <si>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</si>
  <si>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</si>
  <si>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</si>
  <si>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</si>
  <si>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</si>
  <si>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</si>
  <si>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</si>
  <si>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</si>
  <si>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</si>
  <si>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</si>
  <si>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</si>
  <si>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</si>
  <si>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</si>
  <si>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</si>
  <si>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</si>
  <si>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</si>
  <si>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</si>
  <si>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</si>
  <si>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</si>
  <si>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</si>
  <si>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</si>
  <si>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</si>
  <si>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</si>
  <si>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</si>
  <si>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</si>
  <si>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</si>
  <si>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</si>
  <si>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</si>
  <si>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</si>
  <si>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</si>
  <si>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</si>
  <si>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</si>
  <si>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</si>
  <si>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</si>
  <si>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</si>
  <si>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</si>
  <si>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</si>
  <si>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</si>
  <si>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</si>
  <si>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</si>
  <si>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</si>
  <si>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</si>
  <si>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</si>
  <si>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</si>
  <si>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</si>
  <si>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</si>
  <si>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</si>
  <si>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</si>
  <si>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</si>
  <si>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</si>
  <si>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</si>
  <si>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</si>
  <si>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</si>
  <si>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</si>
  <si>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</si>
  <si>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</si>
  <si>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</si>
  <si>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</si>
  <si>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</si>
  <si>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</si>
  <si>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</si>
  <si>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</si>
  <si>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</si>
  <si>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</si>
  <si>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</si>
  <si>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</si>
  <si>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</si>
  <si>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</si>
  <si>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</si>
  <si>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</si>
  <si>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</si>
  <si>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</si>
  <si>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</si>
  <si>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</si>
  <si>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</si>
  <si>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</si>
  <si>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</si>
  <si>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</si>
  <si>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</si>
  <si>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</si>
  <si>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</si>
  <si>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</si>
  <si>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</si>
  <si>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</si>
  <si>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</si>
  <si>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</si>
  <si>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</si>
  <si>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</si>
  <si>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</si>
  <si>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</si>
  <si>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</si>
  <si>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</si>
  <si>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</si>
  <si>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</si>
  <si>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</si>
  <si>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</si>
  <si>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</si>
  <si>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</si>
  <si>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</si>
  <si>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</si>
  <si>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</si>
  <si>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</si>
  <si>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</si>
  <si>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</si>
  <si>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</si>
  <si>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</si>
  <si>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</si>
  <si>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</si>
  <si>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</si>
  <si>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</si>
  <si>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</si>
  <si>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</si>
  <si>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</si>
  <si>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</si>
  <si>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</si>
  <si>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</si>
  <si>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</si>
  <si>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</si>
  <si>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</si>
  <si>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</si>
  <si>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</si>
  <si>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</si>
  <si>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</si>
  <si>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</si>
  <si>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</si>
  <si>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</si>
  <si>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</si>
  <si>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</si>
  <si>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</si>
  <si>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</si>
  <si>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</si>
  <si>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</si>
  <si>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</si>
  <si>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</si>
  <si>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</si>
  <si>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</si>
  <si>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</si>
  <si>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</si>
  <si>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</si>
  <si>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</si>
  <si>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</si>
  <si>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</si>
  <si>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</si>
  <si>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</si>
  <si>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</si>
  <si>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</si>
  <si>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</si>
  <si>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</si>
  <si>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</si>
  <si>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</si>
  <si>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</si>
  <si>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</si>
  <si>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</si>
  <si>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</si>
  <si>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</si>
  <si>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</si>
  <si>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</si>
  <si>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</si>
  <si>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</si>
  <si>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</si>
  <si>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</si>
  <si>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</si>
  <si>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</si>
  <si>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</si>
  <si>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</si>
  <si>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</si>
  <si>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</si>
  <si>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</si>
  <si>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</si>
  <si>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</si>
  <si>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</si>
  <si>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</si>
  <si>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</si>
  <si>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</si>
  <si>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</si>
  <si>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</si>
  <si>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</si>
  <si>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</si>
  <si>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</si>
  <si>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</si>
  <si>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</si>
  <si>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</si>
  <si>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</si>
  <si>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</si>
  <si>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</si>
  <si>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</si>
  <si>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</si>
  <si>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</si>
  <si>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</si>
  <si>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</si>
  <si>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</si>
  <si>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</si>
  <si>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</si>
  <si>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</si>
  <si>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</si>
  <si>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</si>
  <si>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</si>
  <si>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</si>
  <si>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</si>
  <si>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</si>
  <si>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</si>
  <si>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</si>
  <si>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</si>
  <si>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</si>
  <si>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</si>
  <si>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</si>
  <si>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</si>
  <si>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</si>
  <si>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</si>
  <si>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</si>
  <si>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</si>
  <si>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</si>
  <si>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</si>
  <si>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</si>
  <si>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</si>
  <si>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</si>
  <si>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</si>
  <si>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</si>
  <si>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</si>
  <si>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</si>
  <si>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</si>
  <si>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</si>
  <si>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</si>
  <si>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</si>
  <si>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</si>
  <si>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</si>
  <si>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</si>
  <si>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</si>
  <si>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</si>
  <si>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</si>
  <si>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</si>
  <si>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</si>
  <si>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</si>
  <si>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</si>
  <si>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</si>
  <si>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</si>
  <si>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</si>
  <si>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</si>
  <si>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</si>
  <si>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</si>
  <si>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</si>
  <si>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</si>
  <si>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</si>
  <si>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</si>
  <si>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</si>
  <si>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</si>
  <si>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</si>
  <si>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</si>
  <si>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</si>
  <si>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</si>
  <si>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</si>
  <si>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</si>
  <si>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</si>
  <si>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</si>
  <si>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</si>
  <si>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</si>
  <si>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</si>
  <si>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</si>
  <si>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</si>
  <si>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</si>
  <si>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</si>
  <si>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</si>
  <si>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</si>
  <si>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</si>
  <si>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</si>
  <si>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</si>
  <si>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</si>
  <si>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</si>
  <si>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</si>
  <si>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</si>
  <si>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</si>
  <si>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</si>
  <si>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</si>
  <si>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</si>
  <si>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</si>
  <si>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</si>
  <si>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</si>
  <si>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</si>
  <si>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</si>
  <si>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</si>
  <si>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</si>
  <si>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</si>
  <si>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</si>
  <si>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</si>
  <si>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</si>
  <si>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</si>
  <si>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</si>
  <si>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</si>
  <si>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</si>
  <si>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</si>
  <si>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</si>
  <si>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</si>
  <si>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</si>
  <si>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</si>
  <si>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</si>
  <si>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</si>
  <si>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</si>
  <si>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</si>
  <si>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</si>
  <si>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</si>
  <si>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</si>
  <si>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</si>
  <si>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</si>
  <si>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</si>
  <si>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</si>
  <si>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</si>
  <si>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</si>
  <si>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</si>
  <si>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</si>
  <si>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</si>
  <si>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</si>
  <si>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</si>
  <si>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</si>
  <si>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</si>
  <si>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</si>
  <si>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</si>
  <si>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</si>
  <si>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</si>
  <si>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</si>
  <si>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</si>
  <si>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</si>
  <si>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</si>
  <si>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</si>
  <si>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</si>
  <si>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</si>
  <si>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</si>
  <si>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</si>
  <si>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</si>
  <si>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</si>
  <si>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</si>
  <si>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</si>
  <si>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</si>
  <si>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</si>
  <si>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</si>
  <si>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</si>
  <si>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</si>
  <si>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</si>
  <si>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</si>
  <si>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</si>
  <si>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</si>
  <si>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</si>
  <si>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</si>
  <si>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</si>
  <si>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</si>
  <si>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</si>
  <si>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</si>
  <si>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</si>
  <si>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</si>
  <si>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</si>
  <si>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</si>
  <si>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</si>
  <si>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</si>
  <si>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</si>
  <si>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</si>
  <si>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</si>
  <si>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</si>
  <si>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</si>
  <si>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</si>
  <si>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</si>
  <si>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</si>
  <si>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</si>
  <si>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</si>
  <si>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</si>
  <si>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</si>
  <si>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</si>
  <si>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</si>
  <si>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</si>
  <si>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</si>
  <si>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</si>
  <si>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</si>
  <si>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</si>
  <si>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</si>
  <si>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</si>
  <si>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</si>
  <si>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</si>
  <si>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</si>
  <si>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</si>
  <si>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</si>
  <si>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</si>
  <si>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</si>
  <si>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</si>
  <si>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</si>
  <si>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</si>
  <si>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</si>
  <si>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</si>
  <si>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</si>
  <si>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</si>
  <si>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</si>
  <si>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</si>
  <si>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</si>
  <si>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</si>
  <si>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</si>
  <si>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</si>
  <si>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</si>
  <si>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</si>
  <si>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</si>
  <si>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</si>
  <si>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</si>
  <si>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</si>
  <si>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</si>
  <si>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</si>
  <si>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</si>
  <si>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</si>
  <si>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</si>
  <si>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</si>
  <si>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</si>
  <si>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</si>
  <si>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</si>
  <si>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</si>
  <si>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</si>
  <si>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</si>
  <si>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</si>
  <si>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</si>
  <si>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</si>
  <si>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</si>
  <si>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</si>
  <si>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</si>
  <si>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</si>
  <si>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</si>
  <si>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</si>
  <si>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</si>
  <si>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</si>
  <si>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</si>
  <si>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</si>
  <si>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</si>
  <si>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</si>
  <si>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</si>
  <si>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</si>
  <si>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</si>
  <si>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</si>
  <si>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</si>
  <si>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</si>
  <si>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</si>
  <si>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</si>
  <si>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</si>
  <si>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</si>
  <si>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</si>
  <si>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</si>
  <si>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</si>
  <si>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</si>
  <si>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</si>
  <si>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</si>
  <si>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</si>
  <si>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</si>
  <si>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</si>
  <si>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</si>
  <si>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</si>
  <si>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</si>
  <si>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</si>
  <si>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</si>
  <si>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</si>
  <si>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</si>
  <si>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</si>
  <si>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</si>
  <si>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</si>
  <si>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</si>
  <si>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</si>
  <si>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</si>
  <si>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</si>
  <si>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</si>
  <si>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</si>
  <si>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</si>
  <si>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</si>
  <si>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</si>
  <si>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</si>
  <si>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</si>
  <si>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</si>
  <si>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</si>
  <si>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</si>
  <si>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</si>
  <si>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</si>
  <si>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</si>
  <si>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</si>
  <si>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</si>
  <si>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</si>
  <si>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</si>
  <si>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</si>
  <si>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</si>
  <si>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</si>
  <si>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</si>
  <si>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</si>
  <si>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</si>
  <si>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</si>
  <si>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</si>
  <si>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</si>
  <si>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</si>
  <si>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</si>
  <si>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</si>
  <si>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</si>
  <si>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</si>
  <si>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</si>
  <si>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</si>
  <si>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</si>
  <si>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</si>
  <si>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</si>
  <si>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</si>
  <si>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</si>
  <si>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</si>
  <si>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</si>
  <si>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</si>
  <si>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</si>
  <si>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</si>
  <si>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</si>
  <si>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</si>
  <si>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</si>
  <si>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</si>
  <si>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</si>
  <si>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</si>
  <si>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</si>
  <si>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</si>
  <si>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</si>
  <si>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</si>
  <si>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</si>
  <si>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</si>
  <si>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</si>
  <si>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</si>
  <si>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</si>
  <si>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</si>
  <si>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</si>
  <si>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</si>
  <si>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</si>
  <si>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</si>
  <si>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</si>
  <si>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</si>
  <si>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</si>
  <si>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</si>
  <si>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</si>
  <si>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</si>
  <si>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</si>
  <si>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</si>
  <si>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</si>
  <si>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</si>
  <si>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</si>
  <si>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</si>
  <si>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</si>
  <si>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</si>
  <si>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</si>
  <si>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</si>
  <si>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</si>
  <si>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</si>
  <si>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</si>
  <si>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</si>
  <si>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</si>
  <si>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</si>
  <si>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</si>
  <si>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</si>
  <si>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</si>
  <si>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</si>
  <si>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</si>
  <si>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</si>
  <si>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</si>
  <si>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</si>
  <si>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</si>
  <si>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</si>
  <si>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</si>
  <si>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</si>
  <si>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</si>
  <si>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</si>
  <si>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</si>
  <si>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</si>
  <si>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</si>
  <si>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</si>
  <si>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</si>
  <si>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</si>
  <si>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</si>
  <si>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</si>
  <si>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</si>
  <si>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</si>
  <si>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</si>
  <si>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</si>
  <si>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</si>
  <si>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</si>
  <si>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</si>
  <si>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</si>
  <si>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</si>
  <si>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</si>
  <si>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</si>
  <si>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</si>
  <si>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</si>
  <si>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</si>
  <si>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</si>
  <si>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</si>
  <si>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</si>
  <si>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</si>
  <si>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</si>
  <si>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</si>
  <si>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</si>
  <si>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</si>
  <si>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</si>
  <si>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</si>
  <si>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</si>
  <si>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</si>
  <si>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</si>
  <si>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</si>
  <si>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</si>
  <si>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</si>
  <si>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</si>
  <si>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</si>
  <si>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</si>
  <si>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</si>
  <si>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</si>
  <si>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</si>
  <si>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</si>
  <si>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</si>
  <si>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</si>
  <si>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</si>
  <si>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</si>
  <si>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</si>
  <si>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</si>
  <si>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</si>
  <si>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</si>
  <si>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</si>
  <si>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</si>
  <si>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</si>
  <si>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</si>
  <si>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</si>
  <si>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</si>
  <si>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</si>
  <si>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</si>
  <si>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</si>
  <si>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</si>
  <si>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</si>
  <si>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</si>
  <si>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</si>
  <si>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</si>
  <si>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</si>
  <si>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</si>
  <si>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</si>
  <si>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</si>
  <si>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</si>
  <si>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</si>
  <si>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</si>
  <si>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</si>
  <si>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</si>
  <si>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</si>
  <si>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</si>
  <si>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</si>
  <si>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</si>
  <si>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</si>
  <si>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</si>
  <si>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</si>
  <si>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</si>
  <si>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</si>
  <si>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</si>
  <si>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</si>
  <si>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</si>
  <si>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</si>
  <si>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</si>
  <si>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</si>
  <si>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</si>
  <si>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</si>
  <si>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</si>
  <si>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</si>
  <si>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</si>
  <si>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</si>
  <si>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</si>
  <si>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</si>
  <si>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</si>
  <si>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</si>
  <si>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</si>
  <si>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</si>
  <si>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</si>
  <si>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</si>
  <si>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</si>
  <si>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</si>
  <si>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</si>
  <si>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</si>
  <si>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</si>
  <si>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</si>
  <si>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</si>
  <si>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</si>
  <si>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</si>
  <si>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</si>
  <si>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</si>
  <si>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</si>
  <si>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</si>
  <si>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</si>
  <si>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</si>
  <si>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</si>
  <si>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</si>
  <si>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</si>
  <si>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</si>
  <si>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</si>
  <si>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</si>
  <si>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</si>
  <si>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</si>
  <si>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</si>
  <si>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</si>
  <si>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</si>
  <si>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</si>
  <si>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</si>
  <si>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</si>
  <si>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</si>
  <si>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</si>
  <si>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</si>
  <si>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</si>
  <si>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</si>
  <si>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</si>
  <si>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</si>
  <si>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</si>
  <si>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</si>
  <si>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</si>
  <si>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</si>
  <si>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</si>
  <si>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</si>
  <si>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</si>
  <si>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</si>
  <si>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</si>
  <si>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</si>
  <si>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</si>
  <si>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</si>
  <si>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</si>
  <si>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</si>
  <si>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</si>
  <si>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</si>
  <si>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</si>
  <si>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</si>
  <si>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</si>
  <si>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</si>
  <si>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</si>
  <si>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</si>
  <si>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</si>
  <si>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</si>
  <si>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</si>
  <si>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</si>
  <si>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</si>
  <si>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</si>
  <si>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</si>
  <si>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</si>
  <si>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</si>
  <si>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</si>
  <si>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</si>
  <si>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</si>
  <si>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</si>
  <si>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</si>
  <si>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</si>
  <si>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</si>
  <si>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</si>
  <si>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</si>
  <si>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</si>
  <si>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</si>
  <si>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</si>
  <si>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</si>
  <si>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</si>
  <si>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</si>
  <si>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</si>
  <si>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</si>
  <si>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</si>
  <si>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</si>
  <si>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</si>
  <si>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</si>
  <si>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</si>
  <si>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</si>
  <si>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</si>
  <si>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</si>
  <si>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</si>
  <si>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</si>
  <si>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</si>
  <si>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</si>
  <si>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</si>
  <si>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</si>
  <si>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</si>
  <si>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</si>
  <si>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</si>
  <si>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</si>
  <si>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</si>
  <si>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</si>
  <si>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</si>
  <si>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</si>
  <si>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</si>
  <si>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</si>
  <si>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</si>
  <si>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</si>
  <si>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</si>
  <si>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</si>
  <si>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</si>
  <si>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</si>
  <si>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</si>
  <si>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</si>
  <si>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</si>
  <si>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</si>
  <si>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</si>
  <si>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</si>
  <si>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</si>
  <si>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</si>
  <si>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</si>
  <si>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</si>
  <si>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</si>
  <si>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</si>
  <si>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</si>
  <si>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</si>
  <si>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</si>
  <si>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</si>
  <si>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</si>
  <si>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</si>
  <si>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</si>
  <si>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</si>
  <si>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</si>
  <si>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</si>
  <si>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</si>
  <si>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</si>
  <si>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</si>
  <si>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</si>
  <si>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</si>
  <si>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</si>
  <si>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</si>
  <si>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</si>
  <si>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</si>
  <si>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</si>
  <si>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</si>
  <si>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</si>
  <si>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</si>
  <si>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</si>
  <si>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</si>
  <si>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</si>
  <si>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</si>
  <si>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</si>
  <si>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</si>
  <si>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</si>
  <si>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</si>
  <si>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</si>
  <si>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</si>
  <si>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</si>
  <si>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</si>
  <si>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</si>
  <si>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</si>
  <si>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</si>
  <si>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</si>
  <si>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</si>
  <si>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</si>
  <si>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</si>
  <si>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</si>
  <si>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</si>
  <si>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</si>
  <si>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</si>
  <si>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</si>
  <si>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</si>
  <si>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</si>
  <si>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</si>
  <si>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</si>
  <si>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</si>
  <si>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</si>
  <si>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</si>
  <si>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</si>
  <si>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</si>
  <si>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</si>
  <si>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</si>
  <si>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</si>
  <si>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</si>
  <si>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</si>
  <si>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</si>
  <si>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</si>
  <si>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</si>
  <si>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</si>
  <si>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</si>
  <si>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</si>
  <si>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</si>
  <si>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</si>
  <si>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</si>
  <si>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</si>
  <si>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</si>
  <si>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</si>
  <si>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</si>
  <si>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</si>
  <si>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</si>
  <si>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</si>
  <si>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</si>
  <si>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</si>
  <si>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</si>
  <si>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</si>
  <si>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</si>
  <si>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</si>
  <si>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</si>
  <si>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</si>
  <si>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</si>
  <si>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</si>
  <si>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</si>
  <si>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</si>
  <si>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</si>
  <si>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</si>
  <si>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</si>
  <si>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</si>
  <si>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</si>
  <si>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</si>
  <si>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</si>
  <si>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</si>
  <si>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</si>
  <si>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</si>
  <si>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</si>
  <si>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</si>
  <si>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</si>
  <si>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</si>
  <si>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</si>
  <si>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</si>
  <si>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</si>
  <si>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</si>
  <si>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</si>
  <si>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</si>
  <si>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</si>
  <si>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</si>
  <si>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</si>
  <si>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</si>
  <si>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</si>
  <si>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</si>
  <si>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</si>
  <si>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</si>
  <si>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</si>
  <si>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</si>
  <si>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</si>
  <si>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</si>
  <si>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</si>
  <si>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</si>
  <si>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</si>
  <si>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</si>
  <si>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</si>
  <si>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</si>
  <si>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</si>
  <si>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</si>
  <si>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</si>
  <si>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</si>
  <si>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</si>
  <si>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</si>
  <si>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</si>
  <si>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</si>
  <si>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</si>
  <si>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</si>
  <si>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</si>
  <si>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</si>
  <si>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</si>
  <si>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</si>
  <si>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</si>
  <si>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</si>
  <si>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</si>
  <si>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</si>
  <si>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</si>
  <si>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</si>
  <si>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</si>
  <si>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</si>
  <si>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</si>
  <si>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</si>
  <si>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</si>
  <si>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</si>
  <si>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</si>
  <si>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</si>
  <si>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</si>
  <si>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</si>
  <si>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</si>
  <si>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</si>
  <si>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</si>
  <si>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</si>
  <si>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</si>
  <si>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</si>
  <si>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</si>
  <si>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</si>
  <si>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</si>
  <si>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</si>
  <si>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</si>
  <si>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</si>
  <si>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</si>
  <si>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</si>
  <si>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</si>
  <si>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</si>
  <si>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</si>
  <si>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</si>
  <si>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</si>
  <si>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</si>
  <si>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</si>
  <si>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</si>
  <si>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</si>
  <si>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</si>
  <si>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</si>
  <si>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</si>
  <si>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</si>
  <si>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</si>
  <si>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</si>
  <si>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</si>
  <si>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</si>
  <si>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</si>
  <si>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</si>
  <si>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</si>
  <si>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</si>
  <si>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</si>
  <si>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</si>
  <si>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</si>
  <si>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</si>
  <si>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</si>
  <si>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</si>
  <si>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</si>
  <si>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</si>
  <si>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</si>
  <si>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</si>
  <si>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</si>
  <si>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</si>
  <si>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</si>
  <si>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</si>
  <si>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</si>
  <si>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</si>
  <si>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</si>
  <si>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</si>
  <si>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</si>
  <si>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</si>
  <si>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</si>
  <si>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</si>
  <si>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</si>
  <si>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</si>
  <si>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</si>
  <si>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</si>
  <si>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</si>
  <si>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</si>
  <si>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</si>
  <si>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</si>
  <si>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</si>
  <si>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</si>
  <si>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</si>
  <si>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</si>
  <si>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</si>
  <si>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</si>
  <si>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</si>
  <si>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</si>
  <si>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</si>
  <si>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</si>
  <si>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</si>
  <si>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</si>
  <si>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</si>
  <si>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</si>
  <si>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</si>
  <si>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</si>
  <si>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</si>
  <si>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</si>
  <si>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</si>
  <si>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</si>
  <si>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</si>
  <si>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</si>
  <si>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</si>
  <si>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</si>
  <si>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</si>
  <si>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</si>
  <si>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</si>
  <si>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</si>
  <si>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</si>
  <si>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</si>
  <si>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</si>
  <si>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</si>
  <si>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</si>
  <si>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</si>
  <si>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</si>
  <si>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</si>
  <si>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</si>
  <si>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</si>
  <si>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</si>
  <si>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</si>
  <si>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</si>
  <si>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</si>
  <si>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</si>
  <si>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</si>
  <si>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</si>
  <si>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</si>
  <si>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</si>
  <si>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</si>
  <si>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</si>
  <si>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</si>
  <si>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</si>
  <si>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</si>
  <si>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</si>
  <si>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</si>
  <si>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</si>
  <si>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</si>
  <si>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</si>
  <si>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</si>
  <si>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</si>
  <si>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</si>
  <si>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</si>
  <si>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</si>
  <si>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</si>
  <si>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</si>
  <si>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</si>
  <si>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</si>
  <si>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</si>
  <si>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</si>
  <si>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</si>
  <si>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</si>
  <si>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</si>
  <si>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</si>
  <si>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</si>
  <si>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</si>
  <si>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</si>
  <si>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</si>
  <si>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</si>
  <si>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</si>
  <si>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</si>
  <si>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</si>
  <si>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</si>
  <si>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</si>
  <si>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</si>
  <si>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</si>
  <si>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</si>
  <si>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</si>
  <si>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</si>
  <si>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</si>
  <si>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</si>
  <si>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</si>
  <si>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</si>
  <si>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</si>
  <si>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</si>
  <si>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</si>
  <si>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</si>
  <si>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</si>
  <si>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</si>
  <si>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</si>
  <si>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</si>
  <si>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</si>
  <si>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</si>
  <si>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</si>
  <si>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</si>
  <si>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</si>
  <si>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</si>
  <si>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</si>
  <si>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</si>
  <si>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</si>
  <si>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</si>
  <si>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</si>
  <si>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</si>
  <si>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</si>
  <si>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</si>
  <si>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</si>
  <si>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</si>
  <si>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</si>
  <si>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</si>
  <si>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</si>
  <si>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</si>
  <si>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</si>
  <si>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</si>
  <si>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</si>
  <si>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</si>
  <si>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</si>
  <si>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</si>
  <si>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</si>
  <si>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</si>
  <si>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</si>
  <si>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</si>
  <si>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</si>
  <si>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</si>
  <si>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</si>
  <si>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</si>
  <si>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</si>
  <si>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</si>
  <si>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</si>
  <si>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</si>
  <si>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</si>
  <si>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</si>
  <si>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</si>
  <si>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</si>
  <si>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</si>
  <si>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</si>
  <si>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</si>
  <si>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</si>
  <si>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</si>
  <si>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</si>
  <si>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</si>
  <si>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</si>
  <si>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</si>
  <si>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</si>
  <si>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</si>
  <si>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</si>
  <si>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</si>
  <si>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</si>
  <si>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</si>
  <si>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</si>
  <si>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</si>
  <si>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</si>
  <si>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</si>
  <si>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</si>
  <si>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</si>
  <si>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</si>
  <si>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</si>
  <si>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</si>
  <si>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</si>
  <si>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</si>
  <si>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</si>
  <si>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</si>
  <si>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</si>
  <si>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</si>
  <si>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</si>
  <si>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</si>
  <si>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</si>
  <si>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</si>
  <si>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</si>
  <si>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</si>
  <si>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</si>
  <si>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</si>
  <si>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</si>
  <si>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</si>
  <si>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</si>
  <si>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</si>
  <si>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</si>
  <si>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</si>
  <si>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</si>
  <si>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</si>
  <si>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</si>
  <si>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</si>
  <si>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</si>
  <si>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</si>
  <si>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</si>
  <si>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</si>
  <si>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</si>
  <si>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</si>
  <si>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</si>
  <si>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</si>
  <si>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</si>
  <si>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</si>
  <si>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</si>
  <si>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</si>
  <si>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</si>
  <si>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</si>
  <si>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</si>
  <si>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</si>
  <si>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</si>
  <si>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</si>
  <si>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</si>
  <si>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</si>
  <si>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</si>
  <si>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</si>
  <si>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</si>
  <si>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</si>
  <si>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</si>
  <si>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</si>
  <si>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</si>
  <si>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</si>
  <si>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</si>
  <si>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</si>
  <si>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</si>
  <si>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</si>
  <si>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</si>
  <si>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</si>
  <si>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</si>
  <si>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</si>
  <si>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</si>
  <si>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</si>
  <si>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</si>
  <si>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</si>
  <si>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</si>
  <si>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</si>
  <si>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</si>
  <si>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</si>
  <si>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</si>
  <si>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</si>
  <si>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</si>
  <si>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</si>
  <si>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</si>
  <si>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</si>
  <si>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</si>
  <si>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</si>
  <si>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</si>
  <si>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</si>
  <si>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</si>
  <si>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</si>
  <si>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</si>
  <si>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</si>
  <si>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</si>
  <si>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</si>
  <si>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</si>
  <si>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</si>
  <si>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</si>
  <si>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</si>
  <si>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</si>
  <si>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</si>
  <si>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</si>
  <si>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</si>
  <si>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</si>
  <si>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</si>
  <si>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</si>
  <si>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</si>
  <si>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</si>
  <si>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</si>
  <si>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</si>
  <si>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</si>
  <si>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</si>
  <si>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</si>
  <si>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</si>
  <si>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</si>
  <si>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</si>
  <si>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</si>
  <si>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</si>
  <si>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</si>
  <si>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</si>
  <si>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</si>
  <si>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</si>
  <si>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</si>
  <si>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</si>
  <si>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</si>
  <si>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</si>
  <si>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</si>
  <si>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</si>
  <si>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</si>
  <si>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</si>
  <si>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</si>
  <si>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</si>
  <si>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</si>
  <si>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</si>
  <si>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</si>
  <si>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</si>
  <si>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</si>
  <si>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</si>
  <si>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</si>
  <si>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</si>
  <si>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</si>
  <si>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</si>
  <si>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</si>
  <si>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</si>
  <si>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</si>
  <si>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</si>
  <si>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</si>
  <si>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</si>
  <si>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</si>
  <si>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</si>
  <si>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</si>
  <si>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</si>
  <si>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</si>
  <si>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</si>
  <si>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</si>
  <si>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</si>
  <si>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</si>
  <si>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</si>
  <si>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</si>
  <si>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</si>
  <si>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</si>
  <si>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</si>
  <si>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</si>
  <si>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</si>
  <si>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</si>
  <si>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</si>
  <si>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</si>
  <si>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</si>
  <si>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</si>
  <si>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</si>
  <si>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</si>
  <si>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</si>
  <si>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</si>
  <si>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</si>
  <si>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</si>
  <si>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</si>
  <si>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</si>
  <si>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</si>
  <si>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</si>
  <si>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</si>
  <si>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</si>
  <si>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</si>
  <si>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</si>
  <si>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</si>
  <si>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</si>
  <si>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</si>
  <si>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</si>
  <si>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</si>
  <si>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</si>
  <si>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</si>
  <si>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</si>
  <si>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</si>
  <si>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</si>
  <si>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</si>
  <si>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</si>
  <si>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</si>
  <si>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</si>
  <si>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</si>
  <si>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</si>
  <si>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</si>
  <si>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</si>
  <si>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</si>
  <si>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</si>
  <si>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</si>
  <si>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</si>
  <si>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</si>
  <si>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</si>
  <si>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</si>
  <si>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</si>
  <si>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</si>
  <si>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</si>
  <si>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</si>
  <si>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</si>
  <si>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</si>
  <si>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</si>
  <si>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</si>
  <si>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</si>
  <si>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</si>
  <si>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</si>
  <si>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</si>
  <si>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</si>
  <si>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</si>
  <si>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</si>
  <si>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</si>
  <si>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</si>
  <si>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</si>
  <si>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</si>
  <si>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</si>
  <si>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</si>
  <si>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</si>
  <si>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</si>
  <si>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</si>
  <si>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</si>
  <si>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</si>
  <si>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</si>
  <si>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</si>
  <si>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</si>
  <si>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</si>
  <si>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</si>
  <si>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</si>
  <si>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</si>
  <si>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</si>
  <si>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</si>
  <si>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</si>
  <si>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</si>
  <si>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</si>
  <si>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</si>
  <si>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</si>
  <si>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</si>
  <si>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</si>
  <si>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</si>
  <si>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</si>
  <si>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</si>
  <si>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</si>
  <si>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</si>
  <si>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</si>
  <si>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</si>
  <si>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</si>
  <si>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</si>
  <si>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</si>
  <si>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</si>
  <si>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</si>
  <si>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</si>
  <si>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</si>
  <si>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</si>
  <si>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</si>
  <si>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</si>
  <si>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</si>
  <si>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</si>
  <si>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</si>
  <si>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</si>
  <si>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</si>
  <si>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</si>
  <si>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</si>
  <si>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</si>
  <si>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</si>
  <si>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</si>
  <si>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</si>
  <si>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</si>
  <si>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</si>
  <si>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</si>
  <si>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</si>
  <si>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</si>
  <si>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</si>
  <si>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</si>
  <si>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</si>
  <si>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</si>
  <si>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</si>
  <si>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</si>
  <si>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</si>
  <si>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</si>
  <si>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</si>
  <si>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</si>
  <si>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</si>
  <si>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</si>
  <si>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</si>
  <si>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</si>
  <si>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</si>
  <si>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</si>
  <si>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</si>
  <si>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</si>
  <si>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</si>
  <si>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</si>
  <si>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</si>
  <si>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</si>
  <si>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</si>
  <si>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</si>
  <si>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</si>
  <si>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</si>
  <si>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</si>
  <si>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</si>
  <si>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</si>
  <si>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</si>
  <si>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</si>
  <si>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</si>
  <si>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</si>
  <si>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</si>
  <si>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</si>
  <si>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</si>
  <si>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</si>
  <si>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</si>
  <si>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</si>
  <si>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</si>
  <si>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</si>
  <si>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</si>
  <si>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</si>
  <si>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</si>
  <si>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</si>
  <si>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</si>
  <si>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</si>
  <si>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</si>
  <si>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</si>
  <si>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</si>
  <si>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</si>
  <si>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</si>
  <si>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</si>
  <si>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</si>
  <si>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</si>
  <si>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</si>
  <si>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</si>
  <si>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</si>
  <si>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</si>
  <si>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</si>
  <si>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</si>
  <si>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</si>
  <si>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</si>
  <si>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</si>
  <si>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</si>
  <si>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</si>
  <si>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</si>
  <si>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</si>
  <si>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</si>
  <si>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</si>
  <si>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</si>
  <si>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</si>
  <si>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</si>
  <si>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</si>
  <si>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</si>
  <si>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</si>
  <si>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</si>
  <si>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</si>
  <si>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</si>
  <si>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</si>
  <si>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</si>
  <si>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</si>
  <si>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</si>
  <si>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</si>
  <si>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</si>
  <si>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</si>
  <si>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</si>
  <si>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</si>
  <si>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</si>
  <si>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</si>
  <si>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</si>
  <si>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</si>
  <si>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</si>
  <si>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</si>
  <si>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</si>
  <si>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</si>
  <si>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</si>
  <si>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</si>
  <si>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</si>
  <si>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</si>
  <si>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</si>
  <si>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</si>
  <si>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</si>
  <si>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</si>
  <si>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</si>
  <si>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</si>
  <si>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</si>
  <si>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</si>
  <si>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</si>
  <si>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</si>
  <si>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</si>
  <si>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</si>
  <si>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</si>
  <si>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</si>
  <si>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</si>
  <si>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</si>
  <si>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</si>
  <si>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</si>
  <si>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</si>
  <si>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</si>
  <si>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</si>
  <si>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</si>
  <si>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</si>
  <si>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</si>
  <si>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</si>
  <si>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</si>
  <si>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</si>
  <si>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</si>
  <si>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</si>
  <si>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</si>
  <si>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</si>
  <si>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</si>
  <si>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</si>
  <si>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</si>
  <si>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</si>
  <si>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</si>
  <si>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</si>
  <si>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</si>
  <si>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</si>
  <si>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</si>
  <si>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</si>
  <si>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</si>
  <si>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</si>
  <si>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</si>
  <si>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</si>
  <si>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</si>
  <si>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</si>
  <si>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</si>
  <si>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</si>
  <si>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</si>
  <si>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</si>
  <si>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</si>
  <si>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</si>
  <si>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</si>
  <si>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</si>
  <si>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</si>
  <si>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</si>
  <si>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</si>
  <si>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</si>
  <si>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</si>
  <si>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</si>
  <si>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</si>
  <si>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</si>
  <si>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</si>
  <si>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</si>
  <si>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</si>
  <si>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</si>
  <si>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</si>
  <si>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</si>
  <si>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</si>
  <si>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</si>
  <si>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</si>
  <si>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</si>
  <si>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</si>
  <si>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</si>
  <si>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</si>
  <si>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</si>
  <si>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</si>
  <si>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</si>
  <si>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</si>
  <si>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</si>
  <si>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</si>
  <si>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</si>
  <si>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</si>
  <si>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</si>
  <si>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</si>
  <si>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</si>
  <si>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</si>
  <si>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</si>
  <si>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</si>
  <si>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</si>
  <si>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</si>
  <si>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</si>
  <si>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</si>
  <si>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</si>
  <si>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</si>
  <si>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</si>
  <si>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</si>
  <si>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</si>
  <si>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</si>
  <si>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</si>
  <si>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</si>
  <si>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</si>
  <si>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</si>
  <si>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</si>
  <si>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</si>
  <si>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</si>
  <si>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</si>
  <si>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</si>
  <si>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</si>
  <si>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</si>
  <si>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</si>
  <si>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</si>
  <si>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</si>
  <si>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</si>
  <si>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</si>
  <si>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</si>
  <si>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</si>
  <si>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</si>
  <si>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</si>
  <si>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</si>
  <si>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</si>
  <si>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</si>
  <si>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</si>
  <si>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</si>
  <si>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</si>
  <si>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</si>
  <si>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</si>
  <si>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</si>
  <si>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</si>
  <si>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</si>
  <si>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</si>
  <si>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</si>
  <si>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</si>
  <si>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</si>
  <si>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</si>
  <si>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</si>
  <si>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</si>
  <si>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</si>
  <si>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</si>
  <si>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</si>
  <si>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</si>
  <si>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</si>
  <si>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</si>
  <si>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</si>
  <si>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</si>
  <si>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</si>
  <si>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</si>
  <si>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</si>
  <si>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</si>
  <si>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</si>
  <si>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</si>
  <si>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</si>
  <si>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</si>
  <si>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</si>
  <si>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</si>
  <si>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</si>
  <si>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</si>
  <si>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</si>
  <si>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</si>
  <si>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</si>
  <si>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</si>
  <si>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</si>
  <si>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</si>
  <si>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</si>
  <si>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</si>
  <si>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</si>
  <si>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</si>
  <si>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</si>
  <si>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</si>
  <si>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</si>
  <si>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</si>
  <si>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</si>
  <si>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</si>
  <si>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</si>
  <si>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</si>
  <si>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</si>
  <si>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</si>
  <si>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</si>
  <si>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</si>
  <si>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</si>
  <si>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</si>
  <si>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</si>
  <si>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</si>
  <si>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</si>
  <si>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</si>
  <si>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</si>
  <si>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</si>
  <si>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</si>
  <si>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</si>
  <si>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</si>
  <si>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</si>
  <si>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</si>
  <si>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</si>
  <si>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</si>
  <si>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</si>
  <si>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</si>
  <si>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</si>
  <si>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</si>
  <si>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</si>
  <si>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</si>
  <si>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</si>
  <si>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</si>
  <si>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</si>
  <si>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</si>
  <si>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</si>
  <si>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</si>
  <si>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</si>
  <si>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</si>
  <si>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</si>
  <si>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</si>
  <si>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</si>
  <si>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</si>
  <si>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</si>
  <si>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</si>
  <si>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</si>
  <si>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</si>
  <si>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</si>
  <si>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</si>
  <si>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</si>
  <si>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</si>
  <si>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</si>
  <si>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</si>
  <si>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</si>
  <si>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</si>
  <si>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</si>
  <si>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</si>
  <si>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</si>
  <si>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</si>
  <si>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</si>
  <si>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</si>
  <si>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</si>
  <si>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</si>
  <si>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</si>
  <si>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</si>
  <si>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</si>
  <si>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</si>
  <si>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</si>
  <si>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</si>
  <si>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</si>
  <si>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</si>
  <si>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</si>
  <si>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</si>
  <si>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</si>
  <si>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</si>
  <si>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</si>
  <si>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</si>
  <si>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</si>
  <si>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</si>
  <si>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</si>
  <si>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</si>
  <si>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</si>
  <si>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</si>
  <si>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</si>
  <si>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</si>
  <si>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</si>
  <si>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</si>
  <si>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</si>
  <si>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</si>
  <si>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</si>
  <si>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</si>
  <si>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</si>
  <si>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</si>
  <si>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</si>
  <si>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</si>
  <si>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</si>
  <si>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</si>
  <si>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</si>
  <si>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</si>
  <si>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</si>
  <si>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</si>
  <si>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</si>
  <si>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</si>
  <si>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</si>
  <si>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</si>
  <si>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</si>
  <si>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</si>
  <si>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</si>
  <si>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</si>
  <si>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</si>
  <si>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</si>
  <si>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</si>
  <si>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</si>
  <si>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</si>
  <si>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</si>
  <si>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</si>
  <si>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</si>
  <si>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</si>
  <si>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</si>
  <si>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</si>
  <si>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</si>
  <si>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</si>
  <si>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</si>
  <si>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</si>
  <si>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</si>
  <si>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</si>
  <si>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</si>
  <si>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</si>
  <si>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</si>
  <si>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</si>
  <si>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</si>
  <si>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</si>
  <si>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</si>
  <si>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</si>
  <si>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</si>
  <si>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</si>
  <si>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</si>
  <si>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</si>
  <si>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</si>
  <si>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</si>
  <si>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</si>
  <si>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</si>
  <si>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</si>
  <si>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</si>
  <si>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</si>
  <si>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</si>
  <si>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</si>
  <si>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</si>
  <si>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</si>
  <si>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</si>
  <si>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</si>
  <si>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</si>
  <si>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</si>
  <si>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</si>
  <si>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</si>
  <si>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</si>
  <si>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</si>
  <si>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</si>
  <si>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</si>
  <si>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</si>
  <si>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</si>
  <si>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</si>
  <si>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</si>
  <si>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</si>
  <si>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</si>
  <si>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</si>
  <si>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</si>
  <si>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</si>
  <si>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</si>
  <si>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</si>
  <si>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</si>
  <si>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</si>
  <si>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</si>
  <si>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</si>
  <si>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</si>
  <si>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</si>
  <si>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</si>
  <si>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</si>
  <si>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</si>
  <si>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</si>
  <si>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</si>
  <si>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</si>
  <si>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</si>
  <si>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</si>
  <si>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</si>
  <si>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</si>
  <si>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</si>
  <si>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</si>
  <si>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</si>
  <si>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</si>
  <si>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</si>
  <si>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</si>
  <si>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</si>
  <si>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</si>
  <si>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</si>
  <si>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</si>
  <si>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</si>
  <si>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</si>
  <si>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</si>
  <si>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</si>
  <si>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</si>
  <si>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</si>
  <si>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</si>
  <si>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</si>
  <si>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</si>
  <si>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</si>
  <si>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</si>
  <si>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</si>
  <si>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</si>
  <si>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</si>
  <si>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</si>
  <si>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</si>
  <si>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</si>
  <si>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</si>
  <si>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</si>
  <si>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</si>
  <si>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</si>
  <si>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</si>
  <si>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</si>
  <si>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</si>
  <si>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</si>
  <si>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</si>
  <si>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</si>
  <si>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</si>
  <si>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</si>
  <si>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</si>
  <si>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</si>
  <si>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</si>
  <si>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</si>
  <si>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</si>
  <si>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</si>
  <si>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</si>
  <si>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</si>
  <si>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</si>
  <si>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</si>
  <si>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</si>
  <si>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</si>
  <si>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</si>
  <si>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</si>
  <si>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</si>
  <si>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</si>
  <si>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</si>
  <si>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</si>
  <si>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</si>
  <si>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</si>
  <si>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</si>
  <si>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</si>
  <si>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</si>
  <si>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</si>
  <si>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</si>
  <si>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</si>
  <si>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</si>
  <si>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</si>
  <si>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</si>
  <si>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</si>
  <si>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</si>
  <si>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</si>
  <si>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</si>
  <si>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</si>
  <si>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</si>
  <si>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</si>
  <si>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</si>
  <si>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</si>
  <si>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</si>
  <si>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</si>
  <si>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</si>
  <si>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</si>
  <si>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</si>
  <si>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</si>
  <si>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</si>
  <si>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</si>
  <si>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</si>
  <si>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</si>
  <si>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</si>
  <si>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</si>
  <si>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</si>
  <si>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</si>
  <si>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</si>
  <si>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</si>
  <si>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</si>
  <si>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</si>
  <si>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</si>
  <si>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</si>
  <si>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</si>
  <si>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</si>
  <si>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</si>
  <si>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</si>
  <si>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</si>
  <si>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</si>
  <si>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</si>
  <si>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</si>
  <si>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</si>
  <si>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</si>
  <si>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</si>
  <si>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</si>
  <si>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</si>
  <si>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</si>
  <si>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</si>
  <si>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</si>
  <si>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</si>
  <si>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</si>
  <si>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</si>
  <si>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</si>
  <si>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</si>
  <si>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</si>
  <si>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</si>
  <si>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</si>
  <si>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</si>
  <si>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</si>
  <si>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</si>
  <si>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</si>
  <si>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</si>
  <si>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</si>
  <si>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</si>
  <si>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</si>
  <si>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</si>
  <si>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</si>
  <si>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</si>
  <si>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</si>
  <si>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</si>
  <si>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</si>
  <si>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</si>
  <si>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</si>
  <si>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</si>
  <si>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</si>
  <si>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</si>
  <si>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</si>
  <si>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</si>
  <si>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</si>
  <si>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</si>
  <si>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</si>
  <si>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</si>
  <si>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</si>
  <si>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</si>
  <si>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</si>
  <si>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</si>
  <si>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</si>
  <si>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</si>
  <si>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</si>
  <si>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</si>
  <si>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</si>
  <si>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</si>
  <si>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</si>
  <si>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</si>
  <si>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</si>
  <si>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</si>
  <si>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</si>
  <si>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</si>
  <si>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</si>
  <si>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</si>
  <si>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</si>
  <si>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</si>
  <si>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</si>
  <si>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</si>
  <si>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</si>
  <si>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</si>
  <si>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</si>
  <si>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</si>
  <si>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</si>
  <si>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</si>
  <si>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</si>
  <si>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</si>
  <si>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</si>
  <si>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</si>
  <si>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</si>
  <si>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</si>
  <si>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</si>
  <si>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</si>
  <si>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</si>
  <si>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</si>
  <si>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</si>
  <si>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</si>
  <si>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</si>
  <si>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</si>
  <si>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</si>
  <si>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</si>
  <si>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</si>
  <si>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</si>
  <si>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</si>
  <si>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</si>
  <si>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</si>
  <si>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</si>
  <si>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</si>
  <si>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</si>
  <si>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</si>
  <si>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</si>
  <si>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</si>
  <si>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</si>
  <si>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</si>
  <si>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</si>
  <si>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</si>
  <si>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</si>
  <si>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</si>
  <si>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</si>
  <si>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</si>
  <si>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</si>
  <si>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</si>
  <si>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</si>
  <si>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</si>
  <si>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</si>
  <si>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</si>
  <si>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</si>
  <si>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</si>
  <si>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</si>
  <si>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</si>
  <si>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</si>
  <si>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</si>
  <si>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</si>
  <si>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</si>
  <si>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</si>
  <si>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</si>
  <si>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</si>
  <si>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</si>
  <si>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</si>
  <si>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</si>
  <si>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</si>
  <si>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</si>
  <si>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</si>
  <si>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</si>
  <si>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</si>
  <si>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</si>
  <si>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</si>
  <si>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</si>
  <si>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</si>
  <si>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</si>
  <si>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</si>
  <si>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</si>
  <si>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</si>
  <si>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</si>
  <si>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</si>
  <si>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</si>
  <si>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</si>
  <si>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</si>
  <si>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</si>
  <si>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</si>
  <si>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</si>
  <si>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</si>
  <si>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</si>
  <si>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</si>
  <si>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</si>
  <si>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</si>
  <si>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</si>
  <si>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</si>
  <si>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</si>
  <si>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</si>
  <si>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</si>
  <si>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</si>
  <si>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</si>
  <si>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</si>
  <si>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</si>
  <si>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</si>
  <si>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</si>
  <si>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</si>
  <si>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</si>
  <si>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</si>
  <si>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</si>
  <si>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</si>
  <si>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</si>
  <si>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</si>
  <si>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</si>
  <si>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</si>
  <si>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</si>
  <si>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</si>
  <si>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</si>
  <si>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</si>
  <si>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</si>
  <si>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</si>
  <si>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</si>
  <si>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</si>
  <si>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</si>
  <si>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</si>
  <si>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</si>
  <si>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</si>
  <si>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</si>
  <si>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</si>
  <si>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</si>
  <si>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</si>
  <si>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</si>
  <si>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</si>
  <si>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</si>
  <si>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</si>
  <si>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</si>
  <si>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</si>
  <si>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</si>
  <si>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</si>
  <si>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</si>
  <si>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</si>
  <si>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</si>
  <si>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</si>
  <si>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</si>
  <si>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</si>
  <si>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</si>
  <si>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</si>
  <si>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</si>
  <si>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</si>
  <si>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</si>
  <si>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</si>
  <si>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</si>
  <si>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</si>
  <si>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</si>
  <si>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</si>
  <si>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</si>
  <si>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</si>
  <si>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</si>
  <si>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</si>
  <si>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</si>
  <si>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</si>
  <si>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</si>
  <si>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</si>
  <si>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</si>
  <si>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</si>
  <si>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</si>
  <si>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</si>
  <si>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</si>
  <si>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</si>
  <si>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</si>
  <si>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</si>
  <si>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</si>
  <si>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</si>
  <si>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</si>
  <si>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</si>
  <si>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</si>
  <si>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</si>
  <si>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</si>
  <si>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</si>
  <si>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</si>
  <si>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</si>
  <si>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</si>
  <si>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</si>
  <si>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</si>
  <si>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</si>
  <si>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</si>
  <si>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</si>
  <si>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</si>
  <si>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</si>
  <si>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</si>
  <si>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</si>
  <si>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</si>
  <si>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</si>
  <si>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</si>
  <si>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</si>
  <si>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</si>
  <si>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</si>
  <si>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</si>
  <si>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</si>
  <si>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</si>
  <si>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</si>
  <si>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</si>
  <si>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</si>
  <si>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</si>
  <si>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</si>
  <si>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</si>
  <si>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</si>
  <si>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</si>
  <si>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</si>
  <si>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</si>
  <si>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</si>
  <si>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</si>
  <si>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</si>
  <si>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</si>
  <si>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</si>
  <si>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</si>
  <si>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</si>
  <si>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</si>
  <si>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</si>
  <si>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</si>
  <si>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</si>
  <si>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</si>
  <si>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</si>
  <si>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</si>
  <si>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</si>
  <si>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</si>
  <si>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</si>
  <si>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</si>
  <si>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</si>
  <si>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</si>
  <si>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</si>
  <si>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</si>
  <si>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</si>
  <si>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</si>
  <si>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</si>
  <si>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</si>
  <si>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</si>
  <si>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</si>
  <si>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</si>
  <si>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</si>
  <si>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</si>
  <si>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</si>
  <si>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</si>
  <si>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</si>
  <si>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</si>
  <si>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</si>
  <si>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</si>
  <si>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</si>
  <si>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</si>
  <si>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</si>
  <si>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</si>
  <si>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</si>
  <si>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</si>
  <si>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</si>
  <si>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</si>
  <si>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</si>
  <si>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</si>
  <si>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</si>
  <si>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</si>
  <si>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</si>
  <si>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</si>
  <si>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</si>
  <si>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</si>
  <si>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</si>
  <si>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</si>
  <si>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</si>
  <si>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</si>
  <si>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</si>
  <si>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</si>
  <si>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</si>
  <si>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</si>
  <si>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</si>
  <si>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</si>
  <si>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</si>
  <si>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</si>
  <si>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</si>
  <si>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</si>
  <si>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</si>
  <si>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</si>
  <si>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</si>
  <si>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</si>
  <si>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</si>
  <si>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</si>
  <si>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</si>
  <si>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</si>
  <si>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</si>
  <si>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</si>
  <si>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</si>
  <si>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</si>
  <si>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</si>
  <si>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</si>
  <si>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</si>
  <si>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</si>
  <si>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</si>
  <si>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</si>
  <si>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</si>
  <si>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</si>
  <si>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</si>
  <si>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</si>
  <si>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</si>
  <si>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</si>
  <si>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</si>
  <si>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</si>
  <si>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</si>
  <si>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</si>
  <si>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</si>
  <si>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</si>
  <si>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</si>
  <si>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</si>
  <si>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</si>
  <si>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</si>
  <si>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</si>
  <si>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</si>
  <si>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</si>
  <si>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</si>
  <si>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</si>
  <si>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</si>
  <si>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</si>
  <si>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</si>
  <si>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</si>
  <si>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</si>
  <si>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</si>
  <si>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</si>
  <si>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</si>
  <si>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</si>
  <si>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</si>
  <si>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</si>
  <si>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</si>
  <si>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</si>
  <si>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</si>
  <si>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</si>
  <si>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</si>
  <si>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</si>
  <si>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</si>
  <si>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</si>
  <si>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</si>
  <si>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</si>
  <si>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</si>
  <si>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</si>
  <si>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</si>
  <si>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</si>
  <si>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</si>
  <si>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</si>
  <si>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</si>
  <si>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</si>
  <si>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</si>
  <si>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</si>
  <si>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</si>
  <si>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</si>
  <si>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</si>
  <si>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</si>
  <si>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</si>
  <si>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</si>
  <si>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</si>
  <si>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</si>
  <si>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</si>
  <si>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</si>
  <si>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</si>
  <si>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</si>
  <si>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</si>
  <si>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</si>
  <si>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</si>
  <si>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</si>
  <si>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</si>
  <si>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</si>
  <si>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</si>
  <si>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</si>
  <si>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</si>
  <si>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</si>
  <si>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</si>
  <si>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</si>
  <si>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</si>
  <si>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</si>
  <si>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</si>
  <si>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</si>
  <si>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</si>
  <si>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</si>
  <si>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</si>
  <si>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</si>
  <si>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</si>
  <si>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</si>
  <si>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</si>
  <si>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</si>
  <si>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</si>
  <si>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</si>
  <si>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</si>
  <si>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</si>
  <si>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</si>
  <si>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</si>
  <si>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</si>
  <si>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</si>
  <si>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</si>
  <si>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</si>
  <si>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</si>
  <si>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</si>
  <si>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</si>
  <si>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</si>
  <si>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</si>
  <si>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</si>
  <si>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</si>
  <si>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</si>
  <si>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</si>
  <si>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</si>
  <si>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</si>
  <si>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</si>
  <si>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</si>
  <si>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</si>
  <si>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</si>
  <si>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</si>
  <si>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</si>
  <si>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</si>
  <si>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</si>
  <si>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</si>
  <si>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</si>
  <si>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</si>
  <si>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</si>
  <si>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</si>
  <si>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</si>
  <si>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</si>
  <si>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</si>
  <si>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</si>
  <si>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</si>
  <si>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</si>
  <si>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</si>
  <si>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</si>
  <si>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</si>
  <si>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</si>
  <si>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</si>
  <si>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</si>
  <si>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</si>
  <si>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</si>
  <si>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</si>
  <si>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</si>
  <si>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</si>
  <si>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</si>
  <si>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</si>
  <si>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</si>
  <si>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</si>
  <si>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</si>
  <si>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</si>
  <si>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</si>
  <si>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</si>
  <si>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</si>
  <si>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</si>
  <si>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</si>
  <si>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</si>
  <si>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</si>
  <si>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</si>
  <si>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</si>
  <si>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</si>
  <si>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</si>
  <si>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</si>
  <si>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</si>
  <si>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</si>
  <si>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</si>
  <si>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</si>
  <si>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</si>
  <si>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</si>
  <si>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</si>
  <si>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</si>
  <si>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</si>
  <si>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</si>
  <si>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</si>
  <si>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</si>
  <si>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</si>
  <si>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</si>
  <si>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</si>
  <si>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</si>
  <si>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</si>
  <si>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</si>
  <si>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</si>
  <si>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</si>
  <si>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</si>
  <si>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</si>
  <si>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</si>
  <si>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</si>
  <si>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</si>
  <si>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</si>
  <si>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</si>
  <si>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</si>
  <si>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</si>
  <si>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</si>
  <si>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</si>
  <si>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</si>
  <si>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</si>
  <si>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</si>
  <si>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</si>
  <si>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</si>
  <si>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</si>
  <si>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</si>
  <si>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</si>
  <si>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</si>
  <si>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</si>
  <si>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</si>
  <si>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</si>
  <si>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</si>
  <si>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</si>
  <si>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</si>
  <si>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</si>
  <si>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</si>
  <si>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</si>
  <si>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</si>
  <si>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</si>
  <si>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</si>
  <si>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</si>
  <si>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</si>
  <si>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</si>
  <si>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</si>
  <si>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</si>
  <si>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</si>
  <si>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</si>
  <si>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</si>
  <si>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</si>
  <si>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</si>
  <si>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</si>
  <si>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</si>
  <si>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</si>
  <si>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</si>
  <si>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</si>
  <si>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</si>
  <si>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</si>
  <si>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</si>
  <si>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</si>
  <si>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</si>
  <si>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</si>
  <si>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</si>
  <si>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</si>
  <si>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</si>
  <si>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</si>
  <si>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</si>
  <si>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</si>
  <si>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</si>
  <si>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</si>
  <si>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</si>
  <si>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</si>
  <si>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</si>
  <si>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</si>
  <si>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</si>
  <si>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</si>
  <si>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</si>
  <si>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</si>
  <si>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</si>
  <si>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</si>
  <si>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</si>
  <si>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</si>
  <si>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</si>
  <si>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</si>
  <si>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</si>
  <si>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</si>
  <si>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</si>
  <si>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</si>
  <si>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</si>
  <si>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</si>
  <si>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</si>
  <si>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</si>
  <si>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</si>
  <si>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</si>
  <si>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</si>
  <si>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</si>
  <si>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</si>
  <si>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</si>
  <si>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</si>
  <si>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</si>
  <si>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</si>
  <si>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</si>
  <si>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</si>
  <si>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</si>
  <si>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</si>
  <si>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</si>
  <si>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</si>
  <si>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</si>
  <si>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</si>
  <si>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</si>
  <si>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</si>
  <si>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</si>
  <si>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</si>
  <si>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</si>
  <si>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</si>
  <si>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</si>
  <si>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</si>
  <si>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</si>
  <si>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</si>
  <si>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</si>
  <si>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</si>
  <si>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</si>
  <si>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</si>
  <si>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</si>
  <si>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</si>
  <si>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</si>
  <si>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</si>
  <si>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</si>
  <si>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</si>
  <si>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</si>
  <si>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</si>
  <si>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</si>
  <si>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</si>
  <si>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</si>
  <si>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</si>
  <si>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</si>
  <si>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</si>
  <si>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</si>
  <si>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</si>
  <si>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</si>
  <si>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</si>
  <si>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</si>
  <si>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</si>
  <si>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</si>
  <si>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</si>
  <si>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</si>
  <si>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</si>
  <si>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</si>
  <si>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</si>
  <si>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</si>
  <si>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</si>
  <si>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</si>
  <si>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</si>
  <si>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</si>
  <si>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</si>
  <si>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</si>
  <si>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</si>
  <si>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</si>
  <si>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</si>
  <si>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</si>
  <si>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</si>
  <si>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</si>
  <si>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</si>
  <si>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</si>
  <si>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</si>
  <si>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</si>
  <si>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</si>
  <si>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</si>
  <si>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</si>
  <si>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</si>
  <si>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</si>
  <si>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</si>
  <si>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</si>
  <si>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</si>
  <si>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</si>
  <si>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</si>
  <si>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</si>
  <si>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</si>
  <si>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</si>
  <si>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</si>
  <si>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</si>
  <si>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</si>
  <si>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</si>
  <si>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</si>
  <si>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</si>
  <si>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</si>
  <si>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</si>
  <si>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</si>
  <si>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</si>
  <si>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</si>
  <si>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</si>
  <si>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</si>
  <si>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</si>
  <si>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</si>
  <si>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</si>
  <si>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</si>
  <si>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</si>
  <si>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</si>
  <si>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</si>
  <si>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</si>
  <si>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</si>
  <si>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</si>
  <si>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</si>
  <si>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</si>
  <si>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</si>
  <si>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</si>
  <si>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</si>
  <si>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</si>
  <si>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</si>
  <si>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</si>
  <si>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</si>
  <si>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</si>
  <si>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</si>
  <si>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</si>
  <si>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</si>
  <si>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</si>
  <si>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</si>
  <si>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</si>
  <si>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</si>
  <si>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</si>
  <si>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</si>
  <si>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</si>
  <si>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</si>
  <si>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</si>
  <si>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</si>
  <si>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</si>
  <si>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</si>
  <si>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</si>
  <si>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</si>
  <si>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</si>
  <si>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</si>
  <si>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</si>
  <si>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</si>
  <si>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</si>
  <si>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</si>
  <si>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</si>
  <si>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</si>
  <si>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</si>
  <si>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</si>
  <si>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</si>
  <si>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</si>
  <si>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</si>
  <si>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</si>
  <si>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</si>
  <si>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</si>
  <si>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</si>
  <si>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</si>
  <si>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</si>
  <si>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</si>
  <si>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</si>
  <si>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</si>
  <si>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</si>
  <si>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</si>
  <si>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</si>
  <si>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</si>
  <si>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</si>
  <si>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</si>
  <si>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</si>
  <si>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</si>
  <si>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</si>
  <si>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</si>
  <si>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</si>
  <si>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</si>
  <si>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</si>
  <si>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</si>
  <si>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</si>
  <si>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</si>
  <si>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</si>
  <si>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</si>
  <si>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</si>
  <si>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</si>
  <si>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</si>
  <si>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</si>
  <si>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</si>
  <si>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</si>
  <si>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</si>
  <si>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</si>
  <si>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</si>
  <si>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</si>
  <si>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</si>
  <si>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</si>
  <si>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</si>
  <si>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</si>
  <si>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</si>
  <si>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</si>
  <si>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</si>
  <si>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</si>
  <si>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</si>
  <si>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</si>
  <si>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</si>
  <si>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</si>
  <si>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</si>
  <si>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</si>
  <si>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</si>
  <si>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</si>
  <si>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</si>
  <si>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</si>
  <si>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</si>
  <si>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</si>
  <si>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</si>
  <si>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</si>
  <si>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</si>
  <si>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</si>
  <si>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</si>
  <si>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</si>
  <si>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</si>
  <si>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</si>
  <si>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</si>
  <si>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</si>
  <si>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</si>
  <si>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</si>
  <si>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</si>
  <si>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</si>
  <si>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</si>
  <si>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</si>
  <si>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</si>
  <si>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</si>
  <si>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</si>
  <si>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</si>
  <si>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</si>
  <si>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</si>
  <si>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</si>
  <si>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</si>
  <si>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</si>
  <si>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</si>
  <si>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</si>
  <si>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</si>
  <si>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</si>
  <si>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</si>
  <si>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</si>
  <si>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</si>
  <si>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</si>
  <si>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</si>
  <si>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</si>
  <si>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</si>
  <si>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</si>
  <si>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</si>
  <si>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</si>
  <si>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</si>
  <si>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</si>
  <si>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</si>
  <si>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</si>
  <si>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</si>
  <si>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</si>
  <si>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</si>
  <si>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</si>
  <si>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</si>
  <si>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</si>
  <si>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</si>
  <si>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</si>
  <si>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</si>
  <si>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</si>
  <si>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</si>
  <si>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</si>
  <si>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</si>
  <si>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</si>
  <si>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</si>
  <si>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</si>
  <si>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</si>
  <si>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</si>
  <si>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</si>
  <si>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</si>
  <si>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</si>
  <si>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</si>
  <si>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</si>
  <si>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</si>
  <si>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</si>
  <si>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</si>
  <si>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</si>
  <si>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</si>
  <si>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</si>
  <si>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</si>
  <si>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</si>
  <si>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</si>
  <si>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</si>
  <si>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</si>
  <si>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</si>
  <si>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</si>
  <si>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</si>
  <si>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</si>
  <si>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</si>
  <si>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</si>
  <si>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</si>
  <si>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</si>
  <si>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</si>
  <si>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</si>
  <si>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</si>
  <si>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</si>
  <si>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</si>
  <si>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</si>
  <si>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</si>
  <si>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</si>
  <si>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</si>
  <si>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</si>
  <si>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</si>
  <si>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</si>
  <si>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</si>
  <si>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</si>
  <si>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</si>
  <si>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</si>
  <si>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</si>
  <si>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</si>
  <si>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</si>
  <si>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</si>
  <si>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</si>
  <si>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</si>
  <si>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</si>
  <si>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</si>
  <si>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</si>
  <si>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</si>
  <si>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</si>
  <si>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</si>
  <si>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</si>
  <si>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</si>
  <si>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</si>
  <si>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</si>
  <si>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</si>
  <si>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</si>
  <si>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</si>
  <si>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</si>
  <si>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</si>
  <si>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</si>
  <si>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</si>
  <si>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</si>
  <si>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</si>
  <si>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</si>
  <si>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</si>
  <si>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</si>
  <si>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</si>
  <si>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</si>
  <si>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</si>
  <si>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</si>
  <si>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</si>
  <si>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</si>
  <si>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</si>
  <si>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</si>
  <si>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</si>
  <si>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</si>
  <si>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</si>
  <si>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</si>
  <si>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</si>
  <si>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</si>
  <si>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</si>
  <si>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</si>
  <si>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</si>
  <si>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</si>
  <si>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</si>
  <si>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</si>
  <si>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</si>
  <si>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</si>
  <si>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</si>
  <si>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</si>
  <si>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</si>
  <si>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</si>
  <si>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</si>
  <si>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</si>
  <si>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</si>
  <si>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</si>
  <si>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</si>
  <si>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</si>
  <si>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</si>
  <si>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</si>
  <si>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</si>
  <si>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</si>
  <si>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</si>
  <si>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</si>
  <si>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</si>
  <si>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</si>
  <si>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</si>
  <si>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</si>
  <si>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</si>
  <si>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</si>
  <si>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</si>
  <si>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</si>
  <si>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</si>
  <si>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</si>
  <si>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</si>
  <si>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</si>
  <si>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</si>
  <si>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</si>
  <si>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</si>
  <si>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</si>
  <si>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</si>
  <si>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</si>
  <si>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</si>
  <si>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</si>
  <si>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</si>
  <si>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</si>
  <si>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</si>
  <si>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</si>
  <si>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</si>
  <si>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</si>
  <si>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</si>
  <si>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</si>
  <si>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</si>
  <si>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</si>
  <si>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</si>
  <si>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</si>
  <si>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</si>
  <si>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</si>
  <si>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</si>
  <si>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</si>
  <si>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</si>
  <si>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</si>
  <si>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</si>
  <si>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</si>
  <si>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</si>
  <si>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</si>
  <si>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</si>
  <si>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</si>
  <si>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</si>
  <si>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</si>
  <si>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</si>
  <si>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</si>
  <si>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</si>
  <si>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</si>
  <si>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</si>
  <si>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</si>
  <si>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</si>
  <si>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</si>
  <si>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</si>
  <si>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</si>
  <si>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</si>
  <si>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</si>
  <si>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</si>
  <si>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</si>
  <si>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</si>
  <si>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</si>
  <si>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</si>
  <si>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</si>
  <si>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</si>
  <si>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</si>
  <si>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</si>
  <si>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</si>
  <si>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</si>
  <si>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</si>
  <si>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</si>
  <si>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</si>
  <si>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</si>
  <si>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</si>
  <si>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</si>
  <si>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</si>
  <si>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</si>
  <si>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</si>
  <si>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</si>
  <si>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</si>
  <si>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</si>
  <si>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</si>
  <si>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</si>
  <si>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</si>
  <si>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</si>
  <si>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</si>
  <si>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</si>
  <si>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</si>
  <si>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</si>
  <si>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</si>
  <si>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</si>
  <si>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</si>
  <si>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</si>
  <si>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</si>
  <si>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</si>
  <si>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</si>
  <si>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</si>
  <si>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</si>
  <si>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</si>
  <si>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</si>
  <si>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</si>
  <si>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</si>
  <si>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</si>
  <si>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</si>
  <si>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</si>
  <si>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</si>
  <si>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</si>
  <si>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</si>
  <si>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</si>
  <si>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</si>
  <si>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</si>
  <si>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</si>
  <si>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</si>
  <si>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</si>
  <si>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</si>
  <si>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</si>
  <si>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</si>
  <si>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</si>
  <si>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</si>
  <si>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</si>
  <si>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</si>
  <si>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</si>
  <si>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</si>
  <si>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</si>
  <si>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</si>
  <si>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</si>
  <si>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</si>
  <si>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</si>
  <si>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</si>
  <si>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</si>
  <si>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</si>
  <si>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</si>
  <si>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</si>
  <si>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</si>
  <si>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</si>
  <si>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</si>
  <si>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</si>
  <si>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</si>
  <si>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</si>
  <si>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</si>
  <si>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</si>
  <si>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</si>
  <si>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</si>
  <si>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</si>
  <si>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</si>
  <si>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</si>
  <si>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</si>
  <si>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</si>
  <si>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</si>
  <si>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</si>
  <si>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</si>
  <si>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</si>
  <si>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</si>
  <si>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</si>
  <si>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</si>
  <si>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</si>
  <si>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</si>
  <si>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</si>
  <si>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</si>
  <si>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</si>
  <si>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</si>
  <si>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</si>
  <si>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</si>
  <si>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</si>
  <si>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</si>
  <si>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</si>
  <si>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</si>
  <si>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</si>
  <si>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</si>
  <si>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</si>
  <si>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</si>
  <si>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</si>
  <si>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</si>
  <si>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</si>
  <si>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</si>
  <si>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</si>
  <si>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</si>
  <si>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</si>
  <si>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</si>
  <si>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</si>
  <si>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</si>
  <si>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</si>
  <si>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</si>
  <si>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</si>
  <si>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</si>
  <si>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</si>
  <si>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</si>
  <si>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</si>
  <si>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</si>
  <si>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</si>
  <si>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</si>
  <si>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</si>
  <si>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</si>
  <si>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</si>
  <si>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</si>
  <si>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</si>
  <si>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</si>
  <si>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</si>
  <si>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</si>
  <si>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</si>
  <si>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</si>
  <si>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</si>
  <si>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</si>
  <si>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</si>
  <si>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</si>
  <si>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</si>
  <si>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</si>
  <si>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</si>
  <si>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</si>
  <si>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</si>
  <si>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</si>
  <si>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</si>
  <si>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</si>
  <si>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</si>
  <si>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</si>
  <si>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</si>
  <si>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</si>
  <si>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</si>
  <si>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</si>
  <si>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</si>
  <si>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</si>
  <si>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</si>
  <si>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</si>
  <si>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</si>
  <si>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</si>
  <si>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</si>
  <si>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</si>
  <si>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</si>
  <si>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</si>
  <si>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</si>
  <si>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</si>
  <si>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</si>
  <si>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</si>
  <si>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</si>
  <si>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</si>
  <si>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</si>
  <si>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</si>
  <si>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</si>
  <si>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</si>
  <si>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</si>
  <si>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</si>
  <si>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</si>
  <si>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</si>
  <si>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</si>
  <si>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</si>
  <si>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</si>
  <si>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</si>
  <si>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</si>
  <si>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</si>
  <si>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</si>
  <si>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</si>
  <si>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</si>
  <si>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</si>
  <si>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</si>
  <si>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</si>
  <si>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</si>
  <si>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</si>
  <si>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</si>
  <si>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</si>
  <si>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</si>
  <si>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</si>
  <si>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</si>
  <si>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</si>
  <si>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</si>
  <si>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</si>
  <si>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</si>
  <si>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</si>
  <si>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</si>
  <si>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</si>
  <si>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</si>
  <si>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</si>
  <si>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</si>
  <si>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</si>
  <si>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</si>
  <si>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</si>
  <si>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</si>
  <si>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</si>
  <si>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</si>
  <si>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</si>
  <si>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</si>
  <si>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</si>
  <si>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</si>
  <si>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</si>
  <si>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</si>
  <si>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</si>
  <si>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</si>
  <si>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</si>
  <si>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</si>
  <si>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</si>
  <si>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</si>
  <si>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</si>
  <si>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</si>
  <si>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</si>
  <si>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</si>
  <si>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</si>
  <si>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</si>
  <si>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</si>
  <si>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</si>
  <si>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</si>
  <si>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</si>
  <si>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</si>
  <si>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</si>
  <si>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</si>
  <si>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</si>
  <si>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</si>
  <si>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</si>
  <si>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</si>
  <si>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</si>
  <si>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</si>
  <si>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</si>
  <si>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</si>
  <si>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</si>
  <si>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</si>
  <si>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</si>
  <si>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</si>
  <si>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</si>
  <si>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</si>
  <si>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</si>
  <si>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</si>
  <si>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</si>
  <si>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</si>
  <si>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</si>
  <si>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</si>
  <si>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</si>
  <si>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</si>
  <si>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</si>
  <si>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</si>
  <si>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</si>
  <si>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</si>
  <si>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</si>
  <si>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</si>
  <si>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</si>
  <si>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</si>
  <si>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</si>
  <si>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</si>
  <si>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</si>
  <si>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</si>
  <si>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</si>
  <si>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</si>
  <si>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</si>
  <si>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</si>
  <si>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</si>
  <si>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</si>
  <si>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</si>
  <si>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</si>
  <si>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</si>
  <si>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</si>
  <si>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</si>
  <si>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</si>
  <si>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</si>
  <si>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</si>
  <si>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</si>
  <si>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</si>
  <si>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</si>
  <si>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</si>
  <si>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</si>
  <si>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</si>
  <si>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</si>
  <si>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</si>
  <si>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</si>
  <si>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</si>
  <si>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</si>
  <si>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</si>
  <si>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</si>
  <si>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</si>
  <si>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</si>
  <si>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</si>
  <si>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</si>
  <si>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</si>
  <si>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</si>
  <si>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</si>
  <si>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</si>
  <si>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</si>
  <si>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</si>
  <si>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</si>
  <si>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</si>
  <si>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</si>
  <si>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</si>
  <si>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</si>
  <si>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</si>
  <si>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</si>
  <si>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</si>
  <si>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</si>
  <si>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</si>
  <si>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</si>
  <si>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</si>
  <si>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</si>
  <si>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</si>
  <si>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</si>
  <si>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</si>
  <si>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</si>
  <si>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</si>
  <si>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</si>
  <si>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</si>
  <si>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</si>
  <si>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</si>
  <si>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</si>
  <si>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</si>
  <si>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</si>
  <si>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</si>
  <si>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</si>
  <si>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</si>
  <si>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</si>
  <si>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</si>
  <si>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</si>
  <si>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</si>
  <si>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</si>
  <si>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</si>
  <si>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</si>
  <si>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</si>
  <si>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</si>
  <si>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</si>
  <si>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</si>
  <si>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</si>
  <si>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</si>
  <si>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</si>
  <si>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</si>
  <si>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</si>
  <si>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</si>
  <si>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</si>
  <si>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</si>
  <si>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</si>
  <si>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</si>
  <si>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</si>
  <si>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</si>
  <si>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</si>
  <si>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</si>
  <si>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</si>
  <si>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</si>
  <si>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</si>
  <si>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</si>
  <si>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</si>
  <si>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</si>
  <si>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</si>
  <si>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</si>
  <si>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</si>
  <si>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</si>
  <si>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</si>
  <si>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</si>
  <si>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</si>
  <si>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</si>
  <si>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</si>
  <si>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</si>
  <si>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</si>
  <si>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</si>
  <si>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</si>
  <si>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</si>
  <si>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</si>
  <si>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</si>
  <si>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</si>
  <si>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</si>
  <si>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</si>
  <si>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</si>
  <si>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</si>
  <si>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</si>
  <si>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</si>
  <si>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</si>
  <si>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</si>
  <si>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</si>
  <si>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</si>
  <si>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</si>
  <si>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</si>
  <si>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</si>
  <si>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</si>
  <si>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</si>
  <si>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</si>
  <si>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</si>
  <si>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</si>
  <si>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</si>
  <si>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</si>
  <si>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</si>
  <si>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</si>
  <si>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</si>
  <si>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</si>
  <si>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</si>
  <si>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</si>
  <si>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</si>
  <si>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</si>
  <si>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</si>
  <si>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</si>
  <si>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</si>
  <si>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</si>
  <si>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</si>
  <si>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</si>
  <si>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</si>
  <si>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</si>
  <si>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</si>
  <si>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</si>
  <si>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</si>
  <si>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</si>
  <si>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</si>
  <si>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</si>
  <si>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</si>
  <si>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</si>
  <si>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</si>
  <si>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</si>
  <si>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</si>
  <si>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</si>
  <si>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</si>
  <si>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</si>
  <si>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</si>
  <si>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</si>
  <si>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</si>
  <si>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</si>
  <si>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</si>
  <si>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</si>
  <si>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</si>
  <si>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</si>
  <si>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</si>
  <si>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</si>
  <si>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</si>
  <si>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</si>
  <si>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</si>
  <si>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</si>
  <si>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</si>
  <si>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</si>
  <si>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</si>
  <si>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</si>
  <si>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</si>
  <si>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</si>
  <si>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</si>
  <si>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</si>
  <si>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</si>
  <si>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</si>
  <si>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</si>
  <si>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</si>
  <si>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</si>
  <si>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</si>
  <si>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</si>
  <si>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</si>
  <si>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</si>
  <si>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</si>
  <si>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</si>
  <si>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</si>
  <si>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</si>
  <si>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</si>
  <si>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</si>
  <si>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</si>
  <si>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</si>
  <si>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</si>
  <si>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</si>
  <si>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</si>
  <si>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</si>
  <si>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</si>
  <si>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</si>
  <si>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</si>
  <si>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</si>
  <si>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</si>
  <si>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</si>
  <si>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</si>
  <si>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</si>
  <si>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</si>
  <si>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</si>
  <si>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</si>
  <si>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</si>
  <si>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</si>
  <si>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</si>
  <si>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</si>
  <si>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</si>
  <si>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</si>
  <si>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</si>
  <si>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</si>
  <si>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</si>
  <si>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</si>
  <si>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</si>
  <si>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</si>
  <si>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</si>
  <si>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</si>
  <si>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</si>
  <si>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</si>
  <si>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</si>
  <si>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</si>
  <si>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</si>
  <si>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</si>
  <si>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</si>
  <si>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</si>
  <si>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</si>
  <si>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</si>
  <si>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</si>
  <si>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</si>
  <si>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</si>
  <si>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</si>
  <si>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</si>
  <si>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</si>
  <si>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</si>
  <si>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</si>
  <si>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</si>
  <si>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</si>
  <si>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</si>
  <si>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</si>
  <si>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</si>
  <si>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</si>
  <si>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</si>
  <si>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</si>
  <si>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</si>
  <si>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</si>
  <si>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</si>
  <si>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</si>
  <si>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</si>
  <si>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</si>
  <si>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</si>
  <si>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</si>
  <si>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</si>
  <si>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</si>
  <si>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</si>
  <si>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</si>
  <si>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</si>
  <si>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</si>
  <si>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</si>
  <si>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</si>
  <si>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</si>
  <si>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</si>
  <si>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</si>
  <si>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</si>
  <si>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</si>
  <si>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</si>
  <si>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</si>
  <si>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</si>
  <si>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</si>
  <si>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</si>
  <si>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</si>
  <si>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</si>
  <si>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</si>
  <si>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</si>
  <si>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</si>
  <si>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</si>
  <si>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</si>
  <si>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</si>
  <si>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</si>
  <si>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</si>
  <si>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</si>
  <si>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</si>
  <si>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</si>
  <si>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</si>
  <si>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</si>
  <si>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</si>
  <si>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</si>
  <si>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</si>
  <si>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</si>
  <si>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</si>
  <si>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</si>
  <si>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</si>
  <si>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</si>
  <si>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</si>
  <si>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</si>
  <si>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</si>
  <si>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</si>
  <si>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</si>
  <si>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</si>
  <si>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</si>
  <si>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</si>
  <si>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</si>
  <si>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</si>
  <si>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</si>
  <si>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</si>
  <si>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</si>
  <si>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</si>
  <si>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</si>
  <si>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</si>
  <si>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</si>
  <si>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</si>
  <si>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</si>
  <si>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</si>
  <si>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</si>
  <si>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</si>
  <si>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</si>
  <si>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</si>
  <si>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</si>
  <si>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</si>
  <si>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</si>
  <si>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</si>
  <si>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</si>
  <si>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</si>
  <si>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</si>
  <si>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</si>
  <si>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</si>
  <si>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</si>
  <si>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</si>
  <si>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</si>
  <si>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</si>
  <si>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</si>
  <si>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</si>
  <si>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</si>
  <si>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</si>
  <si>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</si>
  <si>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</si>
  <si>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</si>
  <si>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</si>
  <si>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</si>
  <si>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</si>
  <si>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</si>
  <si>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</si>
  <si>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</si>
  <si>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</si>
  <si>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</si>
  <si>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</si>
  <si>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</si>
  <si>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</si>
  <si>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</si>
  <si>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</si>
  <si>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</si>
  <si>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</si>
  <si>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</si>
  <si>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</si>
  <si>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</si>
  <si>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</si>
  <si>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</si>
  <si>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</si>
  <si>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</si>
  <si>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</si>
  <si>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</si>
  <si>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</si>
  <si>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</si>
  <si>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</si>
  <si>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</si>
  <si>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</si>
  <si>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</si>
  <si>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</si>
  <si>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</si>
  <si>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</si>
  <si>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</si>
  <si>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</si>
  <si>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</si>
  <si>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</si>
  <si>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</si>
  <si>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</si>
  <si>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</si>
  <si>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</si>
  <si>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</si>
  <si>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</si>
  <si>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</si>
  <si>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</si>
  <si>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</si>
  <si>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</si>
  <si>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</si>
  <si>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</si>
  <si>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</si>
  <si>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</si>
  <si>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</si>
  <si>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</si>
  <si>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</si>
  <si>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</si>
  <si>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</si>
  <si>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</si>
  <si>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</si>
  <si>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</si>
  <si>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</si>
  <si>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</si>
  <si>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</si>
  <si>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</si>
  <si>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</si>
  <si>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</si>
  <si>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</si>
  <si>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CID001458</t>
  </si>
  <si>
    <t>CID002835</t>
  </si>
  <si>
    <t>PT Prima Timah Utama</t>
  </si>
  <si>
    <t>PT Menara Cipta Mulia</t>
  </si>
  <si>
    <t>Abteilung Qualitätsmanagement / Quality Management Department</t>
  </si>
  <si>
    <t>Liebenwalder Ausbau 13, 16792 Zehdenick / Germany</t>
  </si>
  <si>
    <t>Stephan Osterwald</t>
  </si>
  <si>
    <t>stephan.osterwald@diehl.com</t>
  </si>
  <si>
    <t>+49-30-84784 4615</t>
  </si>
  <si>
    <t>Experte/Expert Rohs/Reach &amp; Konfliktmineralien/conflict minerals</t>
  </si>
  <si>
    <t>ab 1.1.2021 / from January 1st, 2021</t>
  </si>
  <si>
    <t>Diehl Advanced Mobility GmbH (DAM)</t>
  </si>
  <si>
    <t>Dieses CMRT gilt für alle Produkte der DAM. This CMRT is valid for all products of DAM.</t>
  </si>
  <si>
    <t>http://www.responsiblemineralsinitiative.org/media/docs/SupplyChainPolicy_PT_Prima_Timah_Utama.pdf</t>
  </si>
  <si>
    <t>http://www.responsiblemineralsinitiative.org/media/docs/SupplyChainPolicy_PT_MCM.pdf</t>
  </si>
  <si>
    <t>DUNS-Nr. 33 -225 -7752, Steuer-Nr. 053/123/00690, UST-IdNr. DE813843994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</si>
</sst>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u/>
      <sz val="12"/>
      <color indexed="12"/>
      <name val="Cambria"/>
      <family val="1"/>
      <scheme val="major"/>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5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49" fontId="0" fillId="0" borderId="0" xfId="0" applyNumberFormat="1" applyFont="1" applyFill="1" applyBorder="1" applyAlignment="1" applyProtection="1">
      <protection locked="0"/>
    </xf>
    <xf numFmtId="0" fontId="90" fillId="0" borderId="48" xfId="0" applyFont="1" applyFill="1" applyBorder="1" applyAlignment="1" applyProtection="1">
      <alignment horizontal="left" vertical="center" wrapText="1"/>
      <protection locked="0" hidden="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97" fillId="33" borderId="61" xfId="487" applyNumberFormat="1" applyFont="1" applyFill="1" applyBorder="1" applyAlignment="1" applyProtection="1">
      <alignment horizontal="left" vertical="center" wrapText="1"/>
      <protection locked="0"/>
    </xf>
    <xf numFmtId="49" fontId="98" fillId="33" borderId="10" xfId="0" applyNumberFormat="1" applyFont="1" applyFill="1" applyBorder="1" applyAlignment="1" applyProtection="1">
      <alignment horizontal="left" vertical="center" wrapText="1"/>
      <protection locked="0"/>
    </xf>
    <xf numFmtId="49" fontId="98"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0000"/>
        </patternFill>
      </fill>
    </dxf>
    <dxf>
      <font>
        <color indexed="10"/>
      </font>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baseColWidth="10"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9"/>
      <c r="B2" s="38" t="s">
        <v>870</v>
      </c>
      <c r="C2" s="36"/>
      <c r="D2" s="208"/>
      <c r="E2" s="3"/>
      <c r="F2" s="36"/>
      <c r="G2" s="34"/>
    </row>
    <row r="3" spans="1:7">
      <c r="A3" s="359"/>
      <c r="B3" s="5" t="s">
        <v>862</v>
      </c>
      <c r="C3" s="6"/>
      <c r="D3" s="209"/>
      <c r="E3" s="3"/>
      <c r="F3" s="6"/>
      <c r="G3" s="34"/>
    </row>
    <row r="4" spans="1:7" ht="15.75">
      <c r="A4" s="359"/>
      <c r="B4" s="41" t="s">
        <v>872</v>
      </c>
      <c r="C4" s="7"/>
      <c r="D4" s="210"/>
      <c r="E4" s="3"/>
      <c r="F4" s="7"/>
      <c r="G4" s="34"/>
    </row>
    <row r="5" spans="1:7">
      <c r="A5" s="359"/>
      <c r="B5" s="40" t="s">
        <v>1063</v>
      </c>
      <c r="C5" s="4"/>
      <c r="D5" s="211"/>
      <c r="E5" s="3"/>
      <c r="F5" s="4"/>
      <c r="G5" s="34"/>
    </row>
    <row r="6" spans="1:7">
      <c r="A6" s="359"/>
      <c r="B6" s="8"/>
      <c r="C6" s="8"/>
      <c r="D6" s="212"/>
      <c r="E6" s="8"/>
      <c r="F6" s="8"/>
      <c r="G6" s="34"/>
    </row>
    <row r="7" spans="1:7">
      <c r="A7" s="359"/>
      <c r="B7" s="8"/>
      <c r="C7" s="8"/>
      <c r="D7" s="212"/>
      <c r="E7" s="8"/>
      <c r="F7" s="8"/>
      <c r="G7" s="34"/>
    </row>
    <row r="8" spans="1:7">
      <c r="A8" s="359"/>
      <c r="B8" s="8"/>
      <c r="C8" s="8"/>
      <c r="D8" s="212"/>
      <c r="E8" s="8"/>
      <c r="F8" s="8"/>
      <c r="G8" s="34"/>
    </row>
    <row r="9" spans="1:7">
      <c r="A9" s="359"/>
      <c r="B9" s="362" t="s">
        <v>873</v>
      </c>
      <c r="C9" s="362"/>
      <c r="D9" s="362"/>
      <c r="E9" s="362"/>
      <c r="F9" s="362"/>
      <c r="G9" s="34"/>
    </row>
    <row r="10" spans="1:7" ht="27" customHeight="1">
      <c r="A10" s="359"/>
      <c r="B10" s="363" t="s">
        <v>448</v>
      </c>
      <c r="C10" s="363"/>
      <c r="D10" s="363"/>
      <c r="E10" s="363"/>
      <c r="F10" s="363"/>
      <c r="G10" s="34"/>
    </row>
    <row r="11" spans="1:7" ht="27" customHeight="1">
      <c r="A11" s="359"/>
      <c r="B11" s="364"/>
      <c r="C11" s="364"/>
      <c r="D11" s="364"/>
      <c r="E11" s="364"/>
      <c r="F11" s="364"/>
      <c r="G11" s="34"/>
    </row>
    <row r="12" spans="1:7">
      <c r="A12" s="359"/>
      <c r="B12" s="42" t="s">
        <v>871</v>
      </c>
      <c r="C12" s="43" t="s">
        <v>874</v>
      </c>
      <c r="D12" s="213" t="s">
        <v>875</v>
      </c>
      <c r="E12" s="43" t="s">
        <v>628</v>
      </c>
      <c r="F12" s="43" t="s">
        <v>629</v>
      </c>
      <c r="G12" s="34"/>
    </row>
    <row r="13" spans="1:7" ht="33.75">
      <c r="A13" s="359"/>
      <c r="B13" s="2">
        <v>1</v>
      </c>
      <c r="C13" s="37" t="s">
        <v>1111</v>
      </c>
      <c r="D13" s="39" t="s">
        <v>899</v>
      </c>
      <c r="E13" s="196" t="s">
        <v>876</v>
      </c>
      <c r="F13" s="196"/>
      <c r="G13" s="34"/>
    </row>
    <row r="14" spans="1:7" ht="33.75">
      <c r="A14" s="359"/>
      <c r="B14" s="2">
        <v>2</v>
      </c>
      <c r="C14" s="37" t="s">
        <v>1111</v>
      </c>
      <c r="D14" s="39" t="s">
        <v>1048</v>
      </c>
      <c r="E14" s="196" t="s">
        <v>540</v>
      </c>
      <c r="F14" s="196" t="s">
        <v>541</v>
      </c>
      <c r="G14" s="34"/>
    </row>
    <row r="15" spans="1:7" ht="89.1" customHeight="1">
      <c r="A15" s="359"/>
      <c r="B15" s="365">
        <v>2.0099999999999998</v>
      </c>
      <c r="C15" s="356" t="s">
        <v>1111</v>
      </c>
      <c r="D15" s="368" t="s">
        <v>2358</v>
      </c>
      <c r="E15" s="197" t="s">
        <v>630</v>
      </c>
      <c r="F15" s="197" t="s">
        <v>633</v>
      </c>
      <c r="G15" s="34"/>
    </row>
    <row r="16" spans="1:7" ht="99" customHeight="1">
      <c r="A16" s="359"/>
      <c r="B16" s="366"/>
      <c r="C16" s="357"/>
      <c r="D16" s="369"/>
      <c r="E16" s="198"/>
      <c r="F16" s="198" t="s">
        <v>631</v>
      </c>
      <c r="G16" s="34"/>
    </row>
    <row r="17" spans="1:7" ht="63" customHeight="1">
      <c r="A17" s="359"/>
      <c r="B17" s="367"/>
      <c r="C17" s="358"/>
      <c r="D17" s="370"/>
      <c r="E17" s="37"/>
      <c r="F17" s="37" t="s">
        <v>632</v>
      </c>
      <c r="G17" s="34"/>
    </row>
    <row r="18" spans="1:7" ht="117" customHeight="1">
      <c r="A18" s="359"/>
      <c r="B18" s="365">
        <v>2.02</v>
      </c>
      <c r="C18" s="356" t="s">
        <v>1111</v>
      </c>
      <c r="D18" s="368" t="s">
        <v>2359</v>
      </c>
      <c r="E18" s="197" t="s">
        <v>449</v>
      </c>
      <c r="F18" s="197" t="s">
        <v>535</v>
      </c>
      <c r="G18" s="34"/>
    </row>
    <row r="19" spans="1:7" ht="71.099999999999994" customHeight="1">
      <c r="A19" s="359"/>
      <c r="B19" s="366"/>
      <c r="C19" s="357"/>
      <c r="D19" s="369"/>
      <c r="E19" s="198" t="s">
        <v>539</v>
      </c>
      <c r="F19" s="198" t="s">
        <v>450</v>
      </c>
      <c r="G19" s="34"/>
    </row>
    <row r="20" spans="1:7" ht="90.75" customHeight="1">
      <c r="A20" s="359"/>
      <c r="B20" s="366"/>
      <c r="C20" s="357"/>
      <c r="D20" s="369"/>
      <c r="E20" s="198"/>
      <c r="F20" s="198" t="s">
        <v>635</v>
      </c>
      <c r="G20" s="34"/>
    </row>
    <row r="21" spans="1:7" ht="74.25" customHeight="1">
      <c r="A21" s="359"/>
      <c r="B21" s="367"/>
      <c r="C21" s="358"/>
      <c r="D21" s="370"/>
      <c r="E21" s="37"/>
      <c r="F21" s="37" t="s">
        <v>634</v>
      </c>
      <c r="G21" s="34"/>
    </row>
    <row r="22" spans="1:7" ht="90" customHeight="1">
      <c r="A22" s="359"/>
      <c r="B22" s="350">
        <v>2.0299999999999998</v>
      </c>
      <c r="C22" s="350" t="s">
        <v>845</v>
      </c>
      <c r="D22" s="353" t="s">
        <v>2360</v>
      </c>
      <c r="E22" s="356" t="s">
        <v>447</v>
      </c>
      <c r="F22" s="197" t="s">
        <v>470</v>
      </c>
      <c r="G22" s="34"/>
    </row>
    <row r="23" spans="1:7" ht="109.5" customHeight="1">
      <c r="A23" s="359"/>
      <c r="B23" s="351"/>
      <c r="C23" s="351"/>
      <c r="D23" s="354"/>
      <c r="E23" s="357"/>
      <c r="F23" s="198" t="s">
        <v>846</v>
      </c>
      <c r="G23" s="34"/>
    </row>
    <row r="24" spans="1:7" ht="74.25" customHeight="1">
      <c r="A24" s="359"/>
      <c r="B24" s="352"/>
      <c r="C24" s="352"/>
      <c r="D24" s="355"/>
      <c r="E24" s="358"/>
      <c r="F24" s="37" t="s">
        <v>446</v>
      </c>
      <c r="G24" s="34"/>
    </row>
    <row r="25" spans="1:7" ht="72" customHeight="1">
      <c r="A25" s="359"/>
      <c r="B25" s="2" t="s">
        <v>468</v>
      </c>
      <c r="C25" s="37" t="s">
        <v>469</v>
      </c>
      <c r="D25" s="39" t="s">
        <v>2361</v>
      </c>
      <c r="E25" s="37" t="s">
        <v>2356</v>
      </c>
      <c r="F25" s="37" t="s">
        <v>471</v>
      </c>
      <c r="G25" s="34"/>
    </row>
    <row r="26" spans="1:7" ht="98.1" customHeight="1">
      <c r="A26" s="359"/>
      <c r="B26" s="371">
        <v>3</v>
      </c>
      <c r="C26" s="365" t="s">
        <v>72</v>
      </c>
      <c r="D26" s="368" t="s">
        <v>2362</v>
      </c>
      <c r="E26" s="356" t="s">
        <v>0</v>
      </c>
      <c r="F26" s="197" t="s">
        <v>66</v>
      </c>
      <c r="G26" s="34"/>
    </row>
    <row r="27" spans="1:7" ht="90" customHeight="1">
      <c r="A27" s="359"/>
      <c r="B27" s="372"/>
      <c r="C27" s="366"/>
      <c r="D27" s="369"/>
      <c r="E27" s="357"/>
      <c r="F27" s="198" t="s">
        <v>61</v>
      </c>
      <c r="G27" s="34"/>
    </row>
    <row r="28" spans="1:7" ht="19.350000000000001" customHeight="1">
      <c r="A28" s="359"/>
      <c r="B28" s="372"/>
      <c r="C28" s="366"/>
      <c r="D28" s="369"/>
      <c r="E28" s="357"/>
      <c r="F28" s="198" t="s">
        <v>62</v>
      </c>
      <c r="G28" s="34"/>
    </row>
    <row r="29" spans="1:7" ht="74.45" customHeight="1">
      <c r="A29" s="359"/>
      <c r="B29" s="372"/>
      <c r="C29" s="366"/>
      <c r="D29" s="369"/>
      <c r="E29" s="357"/>
      <c r="F29" s="198" t="s">
        <v>63</v>
      </c>
      <c r="G29" s="34"/>
    </row>
    <row r="30" spans="1:7" ht="62.45" customHeight="1">
      <c r="A30" s="359"/>
      <c r="B30" s="372"/>
      <c r="C30" s="366"/>
      <c r="D30" s="369"/>
      <c r="E30" s="357"/>
      <c r="F30" s="198" t="s">
        <v>64</v>
      </c>
      <c r="G30" s="34"/>
    </row>
    <row r="31" spans="1:7" ht="81" customHeight="1">
      <c r="A31" s="359"/>
      <c r="B31" s="372"/>
      <c r="C31" s="366"/>
      <c r="D31" s="369"/>
      <c r="E31" s="357"/>
      <c r="F31" s="198" t="s">
        <v>65</v>
      </c>
      <c r="G31" s="34"/>
    </row>
    <row r="32" spans="1:7" ht="48.75" customHeight="1">
      <c r="A32" s="359"/>
      <c r="B32" s="372"/>
      <c r="C32" s="366"/>
      <c r="D32" s="369"/>
      <c r="E32" s="357"/>
      <c r="F32" s="198" t="s">
        <v>68</v>
      </c>
      <c r="G32" s="34"/>
    </row>
    <row r="33" spans="1:7" ht="98.45" customHeight="1">
      <c r="A33" s="359"/>
      <c r="B33" s="372"/>
      <c r="C33" s="366"/>
      <c r="D33" s="369"/>
      <c r="E33" s="357"/>
      <c r="F33" s="198" t="s">
        <v>67</v>
      </c>
      <c r="G33" s="34"/>
    </row>
    <row r="34" spans="1:7" ht="89.1" customHeight="1">
      <c r="A34" s="359"/>
      <c r="B34" s="372"/>
      <c r="C34" s="366"/>
      <c r="D34" s="369"/>
      <c r="E34" s="357"/>
      <c r="F34" s="198" t="s">
        <v>69</v>
      </c>
      <c r="G34" s="34"/>
    </row>
    <row r="35" spans="1:7" ht="29.1" customHeight="1">
      <c r="A35" s="359"/>
      <c r="B35" s="372"/>
      <c r="C35" s="366"/>
      <c r="D35" s="369"/>
      <c r="E35" s="357"/>
      <c r="F35" s="198" t="s">
        <v>70</v>
      </c>
      <c r="G35" s="34"/>
    </row>
    <row r="36" spans="1:7" ht="126.75">
      <c r="A36" s="359"/>
      <c r="B36" s="373"/>
      <c r="C36" s="367"/>
      <c r="D36" s="370"/>
      <c r="E36" s="358"/>
      <c r="F36" s="199" t="s">
        <v>71</v>
      </c>
      <c r="G36" s="34"/>
    </row>
    <row r="37" spans="1:7" ht="112.5">
      <c r="A37" s="359"/>
      <c r="B37" s="171">
        <v>3.01</v>
      </c>
      <c r="C37" s="172" t="s">
        <v>72</v>
      </c>
      <c r="D37" s="39" t="s">
        <v>2363</v>
      </c>
      <c r="E37" s="200" t="s">
        <v>1351</v>
      </c>
      <c r="F37" s="201" t="s">
        <v>1457</v>
      </c>
      <c r="G37" s="34"/>
    </row>
    <row r="38" spans="1:7" ht="101.25">
      <c r="A38" s="359"/>
      <c r="B38" s="171">
        <v>3.02</v>
      </c>
      <c r="C38" s="172" t="s">
        <v>1384</v>
      </c>
      <c r="D38" s="39" t="s">
        <v>2364</v>
      </c>
      <c r="E38" s="200" t="s">
        <v>1399</v>
      </c>
      <c r="F38" s="201" t="s">
        <v>1458</v>
      </c>
      <c r="G38" s="34"/>
    </row>
    <row r="39" spans="1:7" ht="101.25">
      <c r="A39" s="359"/>
      <c r="B39" s="182">
        <v>4</v>
      </c>
      <c r="C39" s="181" t="s">
        <v>1554</v>
      </c>
      <c r="D39" s="39" t="s">
        <v>2365</v>
      </c>
      <c r="E39" s="37" t="s">
        <v>2307</v>
      </c>
      <c r="F39" s="37" t="s">
        <v>1555</v>
      </c>
      <c r="G39" s="34"/>
    </row>
    <row r="40" spans="1:7" ht="56.25">
      <c r="A40" s="359"/>
      <c r="B40" s="171">
        <v>4.01</v>
      </c>
      <c r="C40" s="181" t="s">
        <v>1554</v>
      </c>
      <c r="D40" s="39" t="s">
        <v>2367</v>
      </c>
      <c r="E40" s="37" t="s">
        <v>2321</v>
      </c>
      <c r="F40" s="37" t="s">
        <v>2326</v>
      </c>
      <c r="G40" s="34"/>
    </row>
    <row r="41" spans="1:7" ht="56.25">
      <c r="A41" s="359"/>
      <c r="B41" s="171" t="s">
        <v>2354</v>
      </c>
      <c r="C41" s="181" t="s">
        <v>1554</v>
      </c>
      <c r="D41" s="39" t="s">
        <v>2366</v>
      </c>
      <c r="E41" s="37" t="s">
        <v>2357</v>
      </c>
      <c r="F41" s="37" t="s">
        <v>2355</v>
      </c>
      <c r="G41" s="34"/>
    </row>
    <row r="42" spans="1:7" ht="56.25">
      <c r="A42" s="359"/>
      <c r="B42" s="171" t="s">
        <v>2399</v>
      </c>
      <c r="C42" s="181" t="s">
        <v>1554</v>
      </c>
      <c r="D42" s="39" t="s">
        <v>2406</v>
      </c>
      <c r="E42" s="37" t="s">
        <v>2356</v>
      </c>
      <c r="F42" s="37" t="s">
        <v>2400</v>
      </c>
      <c r="G42" s="34"/>
    </row>
    <row r="43" spans="1:7" ht="123.75">
      <c r="A43" s="359"/>
      <c r="B43" s="193">
        <v>4.0999999999999996</v>
      </c>
      <c r="C43" s="181" t="s">
        <v>2405</v>
      </c>
      <c r="D43" s="194">
        <v>42867</v>
      </c>
      <c r="E43" s="202" t="s">
        <v>2408</v>
      </c>
      <c r="F43" s="37" t="s">
        <v>2407</v>
      </c>
      <c r="G43" s="34"/>
    </row>
    <row r="44" spans="1:7" ht="78.75">
      <c r="A44" s="359"/>
      <c r="B44" s="193">
        <v>4.2</v>
      </c>
      <c r="C44" s="181" t="s">
        <v>2405</v>
      </c>
      <c r="D44" s="194">
        <v>42704</v>
      </c>
      <c r="E44" s="202" t="s">
        <v>2625</v>
      </c>
      <c r="F44" s="37" t="s">
        <v>2598</v>
      </c>
      <c r="G44" s="34"/>
    </row>
    <row r="45" spans="1:7" ht="157.5">
      <c r="A45" s="359"/>
      <c r="B45" s="243">
        <v>5</v>
      </c>
      <c r="C45" s="181" t="s">
        <v>2405</v>
      </c>
      <c r="D45" s="194">
        <v>42867</v>
      </c>
      <c r="E45" s="202" t="s">
        <v>13032</v>
      </c>
      <c r="F45" s="37" t="s">
        <v>12754</v>
      </c>
      <c r="G45" s="34"/>
    </row>
    <row r="46" spans="1:7" ht="45">
      <c r="A46" s="359"/>
      <c r="B46" s="193">
        <v>5.01</v>
      </c>
      <c r="C46" s="181" t="s">
        <v>2405</v>
      </c>
      <c r="D46" s="194">
        <v>42907</v>
      </c>
      <c r="E46" s="202" t="s">
        <v>13052</v>
      </c>
      <c r="F46" s="37" t="s">
        <v>12754</v>
      </c>
      <c r="G46" s="34"/>
    </row>
    <row r="47" spans="1:7" ht="67.5">
      <c r="A47" s="359"/>
      <c r="B47" s="193">
        <v>5.0999999999999996</v>
      </c>
      <c r="C47" s="181" t="s">
        <v>2405</v>
      </c>
      <c r="D47" s="194">
        <v>43070</v>
      </c>
      <c r="E47" s="202" t="s">
        <v>13247</v>
      </c>
      <c r="F47" s="37" t="s">
        <v>13248</v>
      </c>
      <c r="G47" s="34"/>
    </row>
    <row r="48" spans="1:7" ht="56.25">
      <c r="A48" s="359"/>
      <c r="B48" s="193">
        <v>5.1100000000000003</v>
      </c>
      <c r="C48" s="181" t="s">
        <v>13489</v>
      </c>
      <c r="D48" s="194">
        <v>43217</v>
      </c>
      <c r="E48" s="202" t="s">
        <v>13617</v>
      </c>
      <c r="F48" s="37" t="s">
        <v>13523</v>
      </c>
      <c r="G48" s="34"/>
    </row>
    <row r="49" spans="1:7" ht="56.25">
      <c r="A49" s="359"/>
      <c r="B49" s="193">
        <v>5.12</v>
      </c>
      <c r="C49" s="181" t="s">
        <v>13489</v>
      </c>
      <c r="D49" s="194">
        <v>43581</v>
      </c>
      <c r="E49" s="202" t="s">
        <v>13617</v>
      </c>
      <c r="F49" s="37" t="s">
        <v>14191</v>
      </c>
      <c r="G49" s="34"/>
    </row>
    <row r="50" spans="1:7" ht="78.75">
      <c r="A50" s="359"/>
      <c r="B50" s="243">
        <v>6</v>
      </c>
      <c r="C50" s="181" t="s">
        <v>13489</v>
      </c>
      <c r="D50" s="194">
        <v>43964</v>
      </c>
      <c r="E50" s="202" t="s">
        <v>14433</v>
      </c>
      <c r="F50" s="37" t="s">
        <v>14204</v>
      </c>
      <c r="G50" s="34"/>
    </row>
    <row r="51" spans="1:7" ht="45">
      <c r="A51" s="359"/>
      <c r="B51" s="193">
        <v>6.01</v>
      </c>
      <c r="C51" s="181" t="s">
        <v>13489</v>
      </c>
      <c r="D51" s="194">
        <v>43970</v>
      </c>
      <c r="E51" s="202" t="s">
        <v>15503</v>
      </c>
      <c r="F51" s="202" t="s">
        <v>14204</v>
      </c>
      <c r="G51" s="34"/>
    </row>
    <row r="52" spans="1:7" ht="13.5" thickBot="1">
      <c r="A52" s="360"/>
      <c r="B52" s="361" t="str">
        <f ca="1">OFFSET(L!$C$1,MATCH("General"&amp;"Cpy",L!$A:$A,0)-1,SL,,)</f>
        <v>© 2020 Responsible Minerals Initiative. All rights reserved.</v>
      </c>
      <c r="C52" s="361"/>
      <c r="D52" s="361"/>
      <c r="E52" s="361"/>
      <c r="F52" s="361"/>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election activeCell="A3" sqref="A3"/>
    </sheetView>
  </sheetViews>
  <sheetFormatPr baseColWidth="10"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Schulung und Beratung, Vorlagen, Responsible Minerals Assurance Process, konforme Schmelzhütten Liste</v>
      </c>
      <c r="B1" s="114" t="s">
        <v>452</v>
      </c>
    </row>
    <row r="2" spans="1:2" ht="30">
      <c r="A2" s="124" t="str">
        <f ca="1">OFFSET(L!$C$1,MATCH("Instructions"&amp;ADDRESS(ROW(),COLUMN(),4),L!$A:$A,0)-1,SL,,)</f>
        <v>Einführung</v>
      </c>
      <c r="B2" s="114" t="s">
        <v>1327</v>
      </c>
    </row>
    <row r="3" spans="1:2" ht="181.5" customHeight="1">
      <c r="A3" s="121" t="str">
        <f ca="1">OFFSET(L!$C$1,MATCH("Instructions"&amp;ADDRESS(ROW(),COLUMN(),4),L!$A:$A,0)-1,SL,,)</f>
        <v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v>
      </c>
      <c r="B3" s="114" t="s">
        <v>1328</v>
      </c>
    </row>
    <row r="4" spans="1:2" ht="189.95" customHeight="1">
      <c r="A4" s="121"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14" t="s">
        <v>1334</v>
      </c>
    </row>
    <row r="5" spans="1:2" ht="15">
      <c r="A5" s="125"/>
      <c r="B5" s="114"/>
    </row>
    <row r="6" spans="1:2" ht="30">
      <c r="A6" s="124" t="str">
        <f ca="1">OFFSET(L!$C$1,MATCH("Instructions"&amp;ADDRESS(ROW(),COLUMN(),4),L!$A:$A,0)-1,SL,,)</f>
        <v>Anleitung zum Ausfüllen von Informationen zu Unternehmen (Zeilen 8 - 22).  Die Kommentare nur in englischer Sprache.</v>
      </c>
      <c r="B6" s="114" t="s">
        <v>1327</v>
      </c>
    </row>
    <row r="7" spans="1:2" ht="15">
      <c r="A7" s="294" t="str">
        <f ca="1">OFFSET(L!$C$1,MATCH("Instructions"&amp;ADDRESS(ROW(),COLUMN(),4),L!$A:$A,0)-1,SL,,)</f>
        <v>Hinweis: Eingaben mit (*) sind Pflichtfelder</v>
      </c>
      <c r="B7" s="114"/>
    </row>
    <row r="8" spans="1:2" ht="30">
      <c r="A8" s="121" t="str">
        <f ca="1">OFFSET(L!$C$1,MATCH("Instructions"&amp;ADDRESS(ROW(),COLUMN(),4),L!$A:$A,0)-1,SL,,)</f>
        <v>1. Geben Sie hier den rechtmäßigen Firmennamen Ihres Unternehmens ein. Bitte verwenden Sie keine Abkürzungen. In diesem Feld haben Sie die Möglichkeit, weitere Geschäftsnamen, DBAs usw. hinzuzufügen.</v>
      </c>
      <c r="B8" s="114"/>
    </row>
    <row r="9" spans="1:2" ht="309.95" customHeight="1">
      <c r="A9" s="177"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14" t="s">
        <v>1326</v>
      </c>
    </row>
    <row r="10" spans="1:2" ht="36" customHeight="1">
      <c r="A10" s="121" t="str">
        <f ca="1">OFFSET(L!$C$1,MATCH("Instructions"&amp;ADDRESS(ROW(),COLUMN(),4),L!$A:$A,0)-1,SL,,)</f>
        <v>3.Geben sie ihre eindeutige Firmenidentifikationsnummer (DUNS Nummer, Steuernummer, Kunden-spezifische Kennung, etc.) ein</v>
      </c>
      <c r="B10" s="114"/>
    </row>
    <row r="11" spans="1:2" ht="35.25" customHeight="1">
      <c r="A11" s="121" t="str">
        <f ca="1">OFFSET(L!$C$1,MATCH("Instructions"&amp;ADDRESS(ROW(),COLUMN(),4),L!$A:$A,0)-1,SL,,)</f>
        <v>4. Geben Sie die Quelle für die eindeutige Kennung oder Code ( "DUNS",  "MWST","Kunde", etc. ) an.</v>
      </c>
      <c r="B11" s="114"/>
    </row>
    <row r="12" spans="1:2" ht="30">
      <c r="A12" s="121" t="str">
        <f ca="1">OFFSET(L!$C$1,MATCH("Instructions"&amp;ADDRESS(ROW(),COLUMN(),4),L!$A:$A,0)-1,SL,,)</f>
        <v>5. Geben Sie Ihre vollständige Firmenanschrift an (Straße, Stadt, Postleitzahl,  Bundesland).  Dieses Feld ist optional.</v>
      </c>
      <c r="B12" s="114" t="s">
        <v>1327</v>
      </c>
    </row>
    <row r="13" spans="1:2" ht="33.75" customHeight="1">
      <c r="A13" s="121" t="str">
        <f ca="1">OFFSET(L!$C$1,MATCH("Instructions"&amp;ADDRESS(ROW(),COLUMN(),4),L!$A:$A,0)-1,SL,,)</f>
        <v>6. Geben Sie den Namen der Kontaktperson zum Inhalt der Erklärung an. Dies ist ein obligatorisches Feld.</v>
      </c>
      <c r="B13" s="114"/>
    </row>
    <row r="14" spans="1:2" ht="45">
      <c r="A14" s="121"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14"/>
    </row>
    <row r="15" spans="1:2" ht="15">
      <c r="A15" s="121" t="str">
        <f ca="1">OFFSET(L!$C$1,MATCH("Instructions"&amp;ADDRESS(ROW(),COLUMN(),4),L!$A:$A,0)-1,SL,,)</f>
        <v>8. Geben Sie die Telefonnummer des Kontakts an. Dies ist ein obligatorisches Feld.</v>
      </c>
      <c r="B15" s="114"/>
    </row>
    <row r="16" spans="1:2" ht="45">
      <c r="A16" s="121"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14"/>
    </row>
    <row r="17" spans="1:2" ht="15">
      <c r="A17" s="121" t="str">
        <f ca="1">OFFSET(L!$C$1,MATCH("Instructions"&amp;ADDRESS(ROW(),COLUMN(),4),L!$A:$A,0)-1,SL,,)</f>
        <v>10. Geben Sie den Titel für den Namen des Bevollmächtigten an. Dieses Feld ist optional.</v>
      </c>
      <c r="B17" s="114"/>
    </row>
    <row r="18" spans="1:2" ht="45">
      <c r="A18" s="121"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14"/>
    </row>
    <row r="19" spans="1:2" ht="15">
      <c r="A19" s="121" t="str">
        <f ca="1">OFFSET(L!$C$1,MATCH("Instructions"&amp;ADDRESS(ROW(),COLUMN(),4),L!$A:$A,0)-1,SL,,)</f>
        <v>12. Fügen Sie die Telefonnummer der freigabeberechtigten Person ein. Das Ausfüllen dieses Feldes ist freiwillig.</v>
      </c>
      <c r="B19" s="114"/>
    </row>
    <row r="20" spans="1:2" ht="33.75" customHeight="1">
      <c r="A20" s="121" t="str">
        <f ca="1">OFFSET(L!$C$1,MATCH("Instructions"&amp;ADDRESS(ROW(),COLUMN(),4),L!$A:$A,0)-1,SL,,)</f>
        <v>13. Bitte geben Sie das Datum der Fertigstellung für dieses Formblatt mit dem Format TT-MMM-JJJJ ein. Dies ist ein obligatorisches Feld.</v>
      </c>
      <c r="B20" s="114"/>
    </row>
    <row r="21" spans="1:2" ht="30">
      <c r="A21" s="121" t="str">
        <f ca="1">OFFSET(L!$C$1,MATCH("Instructions"&amp;ADDRESS(ROW(),COLUMN(),4),L!$A:$A,0)-1,SL,,)</f>
        <v>14. Zum Beispiel kann der Benutzer die Datei unter dem Namen speichern: companyname-datum.xls (Datum im Format JJJJ-MM-TT).</v>
      </c>
      <c r="B21" s="114" t="s">
        <v>1327</v>
      </c>
    </row>
    <row r="22" spans="1:2" ht="15">
      <c r="A22" s="125"/>
      <c r="B22" s="114"/>
    </row>
    <row r="23" spans="1:2" ht="30">
      <c r="A23" s="124" t="str">
        <f ca="1">OFFSET(L!$C$1,MATCH("Instructions"&amp;ADDRESS(ROW(),COLUMN(),4),L!$A:$A,0)-1,SL,,)</f>
        <v>Anweisungen zum Ausfüllen der acht Fragen zur Sorgfaltsprüfung (Zeilen 24 - 71).
Bitte geben Sie Ihre Antworten nur auf ENGLISCH</v>
      </c>
      <c r="B23" s="114" t="s">
        <v>1327</v>
      </c>
    </row>
    <row r="24" spans="1:2" ht="75">
      <c r="A24" s="121"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14" t="s">
        <v>1330</v>
      </c>
    </row>
    <row r="25" spans="1:2" ht="60">
      <c r="A25" s="121"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v>
      </c>
      <c r="B25" s="114" t="s">
        <v>1327</v>
      </c>
    </row>
    <row r="26" spans="1:2" ht="276.75" customHeight="1">
      <c r="A26" s="121"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14" t="s">
        <v>1327</v>
      </c>
    </row>
    <row r="27" spans="1:2" ht="30">
      <c r="A27" s="121" t="str">
        <f ca="1">OFFSET(L!$C$1,MATCH("Instructions"&amp;ADDRESS(ROW(),COLUMN(),4),L!$A:$A,0)-1,SL,,)</f>
        <v>Manche Unternehmen benötigen eine Begründung für eine "Nein" -Antwort im Kommentarfeld</v>
      </c>
      <c r="B27" s="114" t="s">
        <v>1327</v>
      </c>
    </row>
    <row r="28" spans="1:2" ht="247.5" customHeight="1">
      <c r="A28" s="121"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14"/>
    </row>
    <row r="29" spans="1:2" ht="180">
      <c r="A29" s="121"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v>
      </c>
      <c r="B29" s="114" t="s">
        <v>1327</v>
      </c>
    </row>
    <row r="30" spans="1:2" ht="152.1" customHeight="1">
      <c r="A30" s="121"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v>
      </c>
      <c r="B30" s="114"/>
    </row>
    <row r="31" spans="1:2" ht="153" customHeight="1">
      <c r="A31" s="121"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14" t="s">
        <v>1327</v>
      </c>
    </row>
    <row r="32" spans="1:2" ht="210">
      <c r="A32" s="121"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14" t="s">
        <v>1330</v>
      </c>
    </row>
    <row r="33" spans="1:2" ht="60">
      <c r="A33" s="121"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14"/>
    </row>
    <row r="34" spans="1:2" ht="60">
      <c r="A34" s="121"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14" t="s">
        <v>1327</v>
      </c>
    </row>
    <row r="35" spans="1:2" ht="15">
      <c r="A35" s="121" t="str">
        <f ca="1">OFFSET(L!$C$1,MATCH("Instructions"&amp;ADDRESS(ROW(),COLUMN(),4),L!$A:$A,0)-1,SL,,)</f>
        <v>Geben Sie, falls notwendig, Anmerkungen im Kommentarbereich ein, die für eine Klarstellung ihrer Antwort hilfreich sind.</v>
      </c>
      <c r="B35" s="114"/>
    </row>
    <row r="36" spans="1:2" ht="15">
      <c r="A36" s="125"/>
      <c r="B36" s="114"/>
    </row>
    <row r="37" spans="1:2" ht="45">
      <c r="A37" s="124"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14" t="s">
        <v>1327</v>
      </c>
    </row>
    <row r="38" spans="1:2" ht="135">
      <c r="A38" s="121" t="str">
        <f ca="1">OFFSET(L!$C$1,MATCH("Instructions"&amp;ADDRESS(ROW(),COLUMN(),4),L!$A:$A,0)-1,SL,,)</f>
        <v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v>
      </c>
      <c r="B38" s="114" t="s">
        <v>1329</v>
      </c>
    </row>
    <row r="39" spans="1:2" ht="60">
      <c r="A39" s="121"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14"/>
    </row>
    <row r="40" spans="1:2" ht="75">
      <c r="A40" s="121"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14"/>
    </row>
    <row r="41" spans="1:2" ht="75">
      <c r="A41" s="121" t="str">
        <f ca="1">OFFSET(L!$C$1,MATCH("Instructions"&amp;ADDRESS(ROW(),COLUMN(),4),L!$A:$A,0)-1,SL,,)</f>
        <v>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v>
      </c>
      <c r="B41" s="114" t="s">
        <v>1332</v>
      </c>
    </row>
    <row r="42" spans="1:2" ht="210">
      <c r="A42" s="121" t="str">
        <f ca="1">OFFSET(L!$C$1,MATCH("Instructions"&amp;ADDRESS(ROW(),COLUMN(),4),L!$A:$A,0)-1,SL,,)</f>
        <v>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14" t="s">
        <v>1330</v>
      </c>
    </row>
    <row r="43" spans="1:2" ht="165">
      <c r="A43" s="121"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14" t="s">
        <v>1331</v>
      </c>
    </row>
    <row r="44" spans="1:2" ht="135">
      <c r="A44" s="121"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14" t="s">
        <v>1327</v>
      </c>
    </row>
    <row r="45" spans="1:2" ht="120">
      <c r="A45" s="121"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14" t="s">
        <v>1328</v>
      </c>
    </row>
    <row r="46" spans="1:2" ht="69.599999999999994" customHeight="1">
      <c r="A46" s="121"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14" t="s">
        <v>1327</v>
      </c>
    </row>
    <row r="47" spans="1:2" ht="15">
      <c r="A47" s="125"/>
      <c r="B47" s="114"/>
    </row>
    <row r="48" spans="1:2" ht="30">
      <c r="A48" s="124" t="str">
        <f ca="1">OFFSET(L!$C$1,MATCH("Instructions"&amp;ADDRESS(ROW(),COLUMN(),4),L!$A:$A,0)-1,SL,,)</f>
        <v>Anleitung zum Ausfüllen des Reiters "Smelter List". Bitte machen Sie ihre Angaben nur in englischer Sprache.</v>
      </c>
      <c r="B48" s="114" t="s">
        <v>1327</v>
      </c>
    </row>
    <row r="49" spans="1:2" ht="22.5" customHeight="1">
      <c r="A49" s="294" t="str">
        <f ca="1">OFFSET(L!$C$1,MATCH("Instructions"&amp;ADDRESS(ROW(),COLUMN(),4),L!$A:$A,0)-1,SL,,)</f>
        <v>Hinweis: Spalten mit (*) sind Pflichtfelder</v>
      </c>
      <c r="B49" s="114"/>
    </row>
    <row r="50" spans="1:2" ht="60">
      <c r="A50" s="121" t="str">
        <f ca="1">OFFSET(L!$C$1,MATCH("Instructions"&amp;ADDRESS(ROW(),COLUMN(),4),L!$A:$A,0)-1,SL,,)</f>
        <v>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v>
      </c>
      <c r="B50" s="114" t="s">
        <v>1326</v>
      </c>
    </row>
    <row r="51" spans="1:2" ht="30">
      <c r="A51" s="121" t="str">
        <f ca="1">OFFSET(L!$C$1,MATCH("Instructions"&amp;ADDRESS(ROW(),COLUMN(),4),L!$A:$A,0)-1,SL,,)</f>
        <v>1. Eingabespalte Schmelzofenidentifizierung – Wenn Sie die Schmelzofenidentifizierungsnummer kennen, geben Sie die Nummer in Spalte A ein (Spalten B, C, E, F, G, I und J füllen sich automatisch aus).  Spalte A füllt sich nicht automatisch aus.</v>
      </c>
      <c r="B51" s="114" t="s">
        <v>1327</v>
      </c>
    </row>
    <row r="52" spans="1:2" ht="30">
      <c r="A52" s="121" t="str">
        <f ca="1">OFFSET(L!$C$1,MATCH("Instructions"&amp;ADDRESS(ROW(),COLUMN(),4),L!$A:$A,0)-1,SL,,)</f>
        <v>2.  Metall ( * ) - Verwenden Sie das Pull-down-Menü, um das Metall auszuwählen,  für welches Sie Informationen über den Schmelzer eingeben. Dies ist ein Pflichteingabefeld.</v>
      </c>
      <c r="B52" s="114"/>
    </row>
    <row r="53" spans="1:2" ht="75">
      <c r="A53" s="189" t="str">
        <f ca="1">OFFSET(L!$C$1,MATCH("Instructions"&amp;ADDRESS(ROW(),COLUMN(),4),L!$A:$A,0)-1,SL,,)</f>
        <v>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v>
      </c>
      <c r="B53" s="114" t="s">
        <v>1327</v>
      </c>
    </row>
    <row r="54" spans="1:2" ht="60">
      <c r="A54" s="121" t="str">
        <f ca="1">OFFSET(L!$C$1,MATCH("Instructions"&amp;ADDRESS(ROW(),COLUMN(),4),L!$A:$A,0)-1,SL,,)</f>
        <v>4. Schmelzer Name ( 1 ) - Füllen Sie den Namen des Schmelzers in Spalte C ein, wenn Sie  "Schmelzer nicht aufgelistet" ausgewählt haben.  Dieses Feld wird automatisch ausgefüllt, wenn ein Schmelzer in Spalte C ausgewählt wurde. Dies ist ein Pflichteingabefeld.</v>
      </c>
      <c r="B54" s="114" t="s">
        <v>1326</v>
      </c>
    </row>
    <row r="55" spans="1:2" ht="75">
      <c r="A55" s="121" t="str">
        <f ca="1">OFFSET(L!$C$1,MATCH("Instructions"&amp;ADDRESS(ROW(),COLUMN(),4),L!$A:$A,0)-1,SL,,)</f>
        <v>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v>
      </c>
      <c r="B55" s="114" t="s">
        <v>1332</v>
      </c>
    </row>
    <row r="56" spans="1:2" ht="60">
      <c r="A56" s="121" t="str">
        <f ca="1">OFFSET(L!$C$1,MATCH("Instructions"&amp;ADDRESS(ROW(),COLUMN(),4),L!$A:$A,0)-1,SL,,)</f>
        <v>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v>
      </c>
      <c r="B56" s="114" t="s">
        <v>1326</v>
      </c>
    </row>
    <row r="57" spans="1:2" ht="60">
      <c r="A57" s="121" t="str">
        <f ca="1">OFFSET(L!$C$1,MATCH("Instructions"&amp;ADDRESS(ROW(),COLUMN(),4),L!$A:$A,0)-1,SL,,)</f>
        <v>7. Quelle der Schmelzer Identifikationsnummer - das ist die Quelle des Schmelzers, welche  in der Spalte F eingegeben wurde. Wenn ein Schmelzofen aus der Drop-down Box in Spalte C ausgewählt wurde, dann wird dieses Feld automatisch aufgefüllt werden.</v>
      </c>
      <c r="B57" s="114" t="s">
        <v>1326</v>
      </c>
    </row>
    <row r="58" spans="1:2" ht="60">
      <c r="A58" s="121" t="str">
        <f ca="1">OFFSET(L!$C$1,MATCH("Instructions"&amp;ADDRESS(ROW(),COLUMN(),4),L!$A:$A,0)-1,SL,,)</f>
        <v>8. Straße des Schmelzofens – Geben Sie den Straßennamen des Schmelzofenstandortes an. Das Ausfüllen dieses Feldes ist freiwillig.</v>
      </c>
      <c r="B58" s="114" t="s">
        <v>1326</v>
      </c>
    </row>
    <row r="59" spans="1:2" ht="30">
      <c r="A59" s="121" t="str">
        <f ca="1">OFFSET(L!$C$1,MATCH("Instructions"&amp;ADDRESS(ROW(),COLUMN(),4),L!$A:$A,0)-1,SL,,)</f>
        <v>9. Ort des Schmelzofens – Geben Sie den Namen des Ortes an, in dem sich der Schmelzofen befindet. Das Ausfüllen dieses Feldes ist freiwillig.</v>
      </c>
      <c r="B59" s="114" t="s">
        <v>1327</v>
      </c>
    </row>
    <row r="60" spans="1:2" ht="45" customHeight="1">
      <c r="A60" s="121" t="str">
        <f ca="1">OFFSET(L!$C$1,MATCH("Instructions"&amp;ADDRESS(ROW(),COLUMN(),4),L!$A:$A,0)-1,SL,,)</f>
        <v>10. Standort des Schmelzofens: Ggf. Bundesland/Region/Provinz – Geben Sie das Bundesland oder die Region/Provinz des Schmelzofenstandortes an. Das Ausfüllen dieses Feldes ist freiwillig.</v>
      </c>
      <c r="B60" s="114" t="s">
        <v>1330</v>
      </c>
    </row>
    <row r="61" spans="1:2" ht="195">
      <c r="A61" s="121" t="str">
        <f ca="1">OFFSET(L!$C$1,MATCH("Instructions"&amp;ADDRESS(ROW(),COLUMN(),4),L!$A:$A,0)-1,SL,,)</f>
        <v>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14" t="s">
        <v>1330</v>
      </c>
    </row>
    <row r="62" spans="1:2" ht="60">
      <c r="A62" s="121" t="str">
        <f ca="1">OFFSET(L!$C$1,MATCH("Instructions"&amp;ADDRESS(ROW(),COLUMN(),4),L!$A:$A,0)-1,SL,,)</f>
        <v>12. Schmelzer Kontakt-E-Mail - Tragen Sie die E-mail Adresse des Ansprechpartners des Schmelzers ein. Zum Beispiel:   John.Smith@SmelterXXX.com.  Lesen Sie bitte die Anweisungen für die Eingabe des Ansprechpartners  vor der Eingabe des Kontakt Namens.</v>
      </c>
      <c r="B62" s="114" t="s">
        <v>1326</v>
      </c>
    </row>
    <row r="63" spans="1:2" ht="105">
      <c r="A63" s="121" t="str">
        <f ca="1">OFFSET(L!$C$1,MATCH("Instructions"&amp;ADDRESS(ROW(),COLUMN(),4),L!$A:$A,0)-1,SL,,)</f>
        <v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v>
      </c>
      <c r="B63" s="114" t="s">
        <v>1326</v>
      </c>
    </row>
    <row r="64" spans="1:2" ht="120">
      <c r="A64" s="121" t="str">
        <f ca="1">OFFSET(L!$C$1,MATCH("Instructions"&amp;ADDRESS(ROW(),COLUMN(),4),L!$A:$A,0)-1,SL,,)</f>
        <v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v>
      </c>
      <c r="B64" s="114"/>
    </row>
    <row r="65" spans="1:2" ht="90">
      <c r="A65" s="121" t="str">
        <f ca="1">OFFSET(L!$C$1,MATCH("Instructions"&amp;ADDRESS(ROW(),COLUMN(),4),L!$A:$A,0)-1,SL,,)</f>
        <v>15. Zeigt an, ob der Schmelzofen seine Materialien für seine(n) Schmelzprozess(e) ausschließlich aus Recycling oder Schrott bezieht. Diese Frage ist optional.  Erlaubte Antworten auf diese Frage sind:
- Ja
- Nein
- Unbekannt</v>
      </c>
      <c r="B65" s="114"/>
    </row>
    <row r="66" spans="1:2" ht="110.25" customHeight="1">
      <c r="A66" s="121" t="str">
        <f ca="1">OFFSET(L!$C$1,MATCH("Instructions"&amp;ADDRESS(ROW(),COLUMN(),4),L!$A:$A,0)-1,SL,,)</f>
        <v xml:space="preserve">16. Anmerkungen - geben Sie Ihre Anmerkungen zu den Schmelzhütten in das Textfeld ein. Beispiel: Smelter is being acquired by Company YYY </v>
      </c>
      <c r="B66" s="114"/>
    </row>
    <row r="67" spans="1:2" s="28" customFormat="1" ht="15">
      <c r="A67" s="126"/>
      <c r="B67" s="114"/>
    </row>
    <row r="68" spans="1:2" s="28" customFormat="1" ht="34.5" customHeight="1">
      <c r="A68" s="124" t="str">
        <f ca="1">OFFSET(L!$C$1,MATCH("Instructions"&amp;ADDRESS(ROW(),COLUMN(),4),L!$A:$A,0)-1,SL,,)</f>
        <v>Allgemeine Geschäftsbedingungen (AGB)</v>
      </c>
      <c r="B68" s="114"/>
    </row>
    <row r="69" spans="1:2" s="28" customFormat="1" ht="15">
      <c r="A69" s="126"/>
      <c r="B69" s="114"/>
    </row>
    <row r="70" spans="1:2" ht="75">
      <c r="A70" s="124"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14" t="s">
        <v>1327</v>
      </c>
    </row>
    <row r="71" spans="1:2" ht="93.6" customHeight="1">
      <c r="A71" s="294"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14" t="s">
        <v>1333</v>
      </c>
    </row>
    <row r="72" spans="1:2" ht="150">
      <c r="A72" s="294"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14" t="s">
        <v>1331</v>
      </c>
    </row>
    <row r="73" spans="1:2" ht="75">
      <c r="A73" s="294"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4"/>
      <c r="B1" s="375"/>
      <c r="C1" s="375"/>
      <c r="D1" s="376"/>
    </row>
    <row r="2" spans="1:5" ht="71.25" customHeight="1">
      <c r="A2" s="87"/>
      <c r="B2" s="167" t="str">
        <f ca="1">OFFSET(L!$C$1,MATCH("Definitions"&amp;ADDRESS(ROW(),COLUMN(),4),L!$A:$A,0)-1,SL,,)</f>
        <v>Posten</v>
      </c>
      <c r="C2" s="167" t="str">
        <f ca="1">OFFSET(L!$C$1,MATCH("Definitions"&amp;ADDRESS(ROW(),COLUMN(),4),L!$A:$A,0)-1,SL,,)</f>
        <v>Definition</v>
      </c>
      <c r="D2" s="378"/>
      <c r="E2" s="127"/>
    </row>
    <row r="3" spans="1:5" ht="63.95" customHeight="1">
      <c r="A3" s="87"/>
      <c r="B3" s="74" t="str">
        <f ca="1">OFFSET(L!$C$1,MATCH("Definitions"&amp;ADDRESS(ROW(),COLUMN(),4),L!$A:$A,0)-1,SL,,)</f>
        <v>3TG</v>
      </c>
      <c r="C3" s="74" t="str">
        <f ca="1">OFFSET(L!$C$1,MATCH("Definitions"&amp;ADDRESS(ROW(),COLUMN(),4),L!$A:$A,0)-1,SL,,)</f>
        <v>Zinn, Tantal, Wolfram, gold</v>
      </c>
      <c r="D3" s="378"/>
      <c r="E3" s="128" t="s">
        <v>1335</v>
      </c>
    </row>
    <row r="4" spans="1:5" ht="63.75" customHeight="1">
      <c r="A4" s="87"/>
      <c r="B4" s="74" t="str">
        <f ca="1">OFFSET(L!$C$1,MATCH("Definitions"&amp;ADDRESS(ROW(),COLUMN(),4),L!$A:$A,0)-1,SL,,)</f>
        <v>Bevollmächtigter</v>
      </c>
      <c r="C4" s="74"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78"/>
      <c r="E4" s="128"/>
    </row>
    <row r="5" spans="1:5" ht="64.5" customHeight="1">
      <c r="A5" s="87"/>
      <c r="B5" s="74" t="str">
        <f ca="1">OFFSET(L!$C$1,MATCH("Definitions"&amp;ADDRESS(ROW(),COLUMN(),4),L!$A:$A,0)-1,SL,,)</f>
        <v>Konflikt- und Hochrisikogebiete (CAHRA)</v>
      </c>
      <c r="C5" s="74"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78"/>
      <c r="E5" s="128"/>
    </row>
    <row r="6" spans="1:5" ht="120">
      <c r="A6" s="87"/>
      <c r="B6" s="74" t="str">
        <f ca="1">OFFSET(L!$C$1,MATCH("Definitions"&amp;ADDRESS(ROW(),COLUMN(),4),L!$A:$A,0)-1,SL,,)</f>
        <v>Konfliktmineral</v>
      </c>
      <c r="C6" s="74"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78"/>
      <c r="E6" s="128" t="s">
        <v>1336</v>
      </c>
    </row>
    <row r="7" spans="1:5" ht="75" customHeight="1">
      <c r="A7" s="87"/>
      <c r="B7" s="74" t="str">
        <f ca="1">OFFSET(L!$C$1,MATCH("Definitions"&amp;ADDRESS(ROW(),COLUMN(),4),L!$A:$A,0)-1,SL,,)</f>
        <v>umfassendes Land(er)</v>
      </c>
      <c r="C7" s="74"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78"/>
      <c r="E7" s="128" t="s">
        <v>1336</v>
      </c>
    </row>
    <row r="8" spans="1:5" ht="135">
      <c r="A8" s="87"/>
      <c r="B8" s="74" t="str">
        <f ca="1">OFFSET(L!$C$1,MATCH("Definitions"&amp;ADDRESS(ROW(),COLUMN(),4),L!$A:$A,0)-1,SL,,)</f>
        <v>Erklärung Anwendungsbereich oder Klasse</v>
      </c>
      <c r="C8" s="74"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78"/>
      <c r="E8" s="128" t="s">
        <v>1339</v>
      </c>
    </row>
    <row r="9" spans="1:5" ht="60">
      <c r="A9" s="87"/>
      <c r="B9" s="74" t="str">
        <f ca="1">OFFSET(L!$C$1,MATCH("Definitions"&amp;ADDRESS(ROW(),COLUMN(),4),L!$A:$A,0)-1,SL,,)</f>
        <v>Dodd-Frank</v>
      </c>
      <c r="C9" s="74" t="str">
        <f ca="1">OFFSET(L!$C$1,MATCH("Definitions"&amp;ADDRESS(ROW(),COLUMN(),4),L!$A:$A,0)-1,SL,,)</f>
        <v>2010 US Gesetzgebung, Dodd-Frank-Walls Street Reform and Consumer Protection Art, Section 1502 ("Dodd-Frank") (http://www.sec.gov/about/laws/wallstreetreform-cpa.pdf)</v>
      </c>
      <c r="D9" s="378"/>
      <c r="E9" s="128" t="s">
        <v>1336</v>
      </c>
    </row>
    <row r="10" spans="1:5" ht="45">
      <c r="A10" s="87"/>
      <c r="B10" s="74" t="str">
        <f ca="1">OFFSET(L!$C$1,MATCH("Definitions"&amp;ADDRESS(ROW(),COLUMN(),4),L!$A:$A,0)-1,SL,,)</f>
        <v>DRK</v>
      </c>
      <c r="C10" s="74" t="str">
        <f ca="1">OFFSET(L!$C$1,MATCH("Definitions"&amp;ADDRESS(ROW(),COLUMN(),4),L!$A:$A,0)-1,SL,,)</f>
        <v>Demokratische Republik Kongo</v>
      </c>
      <c r="D10" s="378"/>
      <c r="E10" s="128" t="s">
        <v>1335</v>
      </c>
    </row>
    <row r="11" spans="1:5" ht="75" hidden="1">
      <c r="A11" s="87"/>
      <c r="B11" s="74" t="str">
        <f ca="1">OFFSET(L!$C$1,MATCH("Definitions"&amp;ADDRESS(ROW(),COLUMN(),4),L!$A:$A,0)-1,SL,,)</f>
        <v>DRK Konflikt-Frei</v>
      </c>
      <c r="C11" s="74"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78"/>
      <c r="E11" s="128" t="s">
        <v>1335</v>
      </c>
    </row>
    <row r="12" spans="1:5" ht="75">
      <c r="A12" s="87"/>
      <c r="B12" s="74" t="str">
        <f ca="1">OFFSET(L!$C$1,MATCH("Definitions"&amp;ADDRESS(ROW(),COLUMN(),4),L!$A:$A,0)-1,SL,,)</f>
        <v>Gold (Au) Raffinerie (Schmelzhutte)</v>
      </c>
      <c r="C12" s="74"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78"/>
      <c r="E12" s="128" t="s">
        <v>1335</v>
      </c>
    </row>
    <row r="13" spans="1:5" ht="107.25" customHeight="1">
      <c r="A13" s="87"/>
      <c r="B13" s="74" t="str">
        <f ca="1">OFFSET(L!$C$1,MATCH("Definitions"&amp;ADDRESS(ROW(),COLUMN(),4),L!$A:$A,0)-1,SL,,)</f>
        <v>Unabhängige Private Wirtschaftsprüfungsgesellschaft</v>
      </c>
      <c r="C13" s="74" t="str">
        <f ca="1">OFFSET(L!$C$1,MATCH("Definitions"&amp;ADDRESS(ROW(),COLUMN(),4),L!$A:$A,0)-1,SL,,)</f>
        <v>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78"/>
      <c r="E13" s="128" t="s">
        <v>1337</v>
      </c>
    </row>
    <row r="14" spans="1:5" ht="303.75" customHeight="1">
      <c r="A14" s="87"/>
      <c r="B14" s="74" t="str">
        <f ca="1">OFFSET(L!$C$1,MATCH("Definitions"&amp;ADDRESS(ROW(),COLUMN(),4),L!$A:$A,0)-1,SL,,)</f>
        <v>Absichtlich hinzugefügt</v>
      </c>
      <c r="C14" s="74"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78"/>
      <c r="E14" s="128" t="s">
        <v>1335</v>
      </c>
    </row>
    <row r="15" spans="1:5" ht="150">
      <c r="A15" s="87"/>
      <c r="B15" s="74" t="str">
        <f ca="1">OFFSET(L!$C$1,MATCH("Definitions"&amp;ADDRESS(ROW(),COLUMN(),4),L!$A:$A,0)-1,SL,,)</f>
        <v>IPC</v>
      </c>
      <c r="C15" s="74"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78"/>
      <c r="E15" s="128" t="s">
        <v>1335</v>
      </c>
    </row>
    <row r="16" spans="1:5" ht="75">
      <c r="A16" s="87"/>
      <c r="B16" s="74" t="str">
        <f ca="1">OFFSET(L!$C$1,MATCH("Definitions"&amp;ADDRESS(ROW(),COLUMN(),4),L!$A:$A,0)-1,SL,,)</f>
        <v>IPC-1755 Responsible Minerals Data Exchange Standard</v>
      </c>
      <c r="C16" s="74"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78"/>
      <c r="E16" s="128" t="s">
        <v>1335</v>
      </c>
    </row>
    <row r="17" spans="1:5" ht="255">
      <c r="A17" s="87"/>
      <c r="B17" s="74" t="str">
        <f ca="1">OFFSET(L!$C$1,MATCH("Definitions"&amp;ADDRESS(ROW(),COLUMN(),4),L!$A:$A,0)-1,SL,,)</f>
        <v>Erforderlich für die Funktionalität des Produkts</v>
      </c>
      <c r="C17" s="74"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78"/>
      <c r="E17" s="128" t="s">
        <v>1335</v>
      </c>
    </row>
    <row r="18" spans="1:5" ht="165">
      <c r="A18" s="87"/>
      <c r="B18" s="74" t="str">
        <f ca="1">OFFSET(L!$C$1,MATCH("Definitions"&amp;ADDRESS(ROW(),COLUMN(),4),L!$A:$A,0)-1,SL,,)</f>
        <v>Erforderlich für die Herstellung eines Produkt</v>
      </c>
      <c r="C18" s="74"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78"/>
      <c r="E18" s="128" t="s">
        <v>1335</v>
      </c>
    </row>
    <row r="19" spans="1:5" ht="15">
      <c r="A19" s="87"/>
      <c r="B19" s="74" t="str">
        <f ca="1">OFFSET(L!$C$1,MATCH("Definitions"&amp;ADDRESS(ROW(),COLUMN(),4),L!$A:$A,0)-1,SL,,)</f>
        <v>OECD</v>
      </c>
      <c r="C19" s="74" t="str">
        <f ca="1">OFFSET(L!$C$1,MATCH("Definitions"&amp;ADDRESS(ROW(),COLUMN(),4),L!$A:$A,0)-1,SL,,)</f>
        <v>Organisation für wirtschaftliche Zusammenarbeit und Entwicklung</v>
      </c>
      <c r="D19" s="378"/>
      <c r="E19" s="128"/>
    </row>
    <row r="20" spans="1:5" ht="45">
      <c r="A20" s="87"/>
      <c r="B20" s="74" t="str">
        <f ca="1">OFFSET(L!$C$1,MATCH("Definitions"&amp;ADDRESS(ROW(),COLUMN(),4),L!$A:$A,0)-1,SL,,)</f>
        <v>Produkt</v>
      </c>
      <c r="C20" s="74"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78"/>
      <c r="E20" s="128"/>
    </row>
    <row r="21" spans="1:5" ht="15">
      <c r="A21" s="87"/>
      <c r="B21" s="74" t="str">
        <f ca="1">OFFSET(L!$C$1,MATCH("Definitions"&amp;ADDRESS(ROW(),COLUMN(),4),L!$A:$A,0)-1,SL,,)</f>
        <v>RBA</v>
      </c>
      <c r="C21" s="74" t="str">
        <f ca="1">OFFSET(L!$C$1,MATCH("Definitions"&amp;ADDRESS(ROW(),COLUMN(),4),L!$A:$A,0)-1,SL,,)</f>
        <v>Responsible Business Alliance (www.responsiblebusiness.org)</v>
      </c>
      <c r="D21" s="378"/>
      <c r="E21" s="128"/>
    </row>
    <row r="22" spans="1:5" ht="106.5" customHeight="1">
      <c r="A22" s="87"/>
      <c r="B22" s="74" t="str">
        <f ca="1">OFFSET(L!$C$1,MATCH("Definitions"&amp;ADDRESS(ROW(),COLUMN(),4),L!$A:$A,0)-1,SL,,)</f>
        <v>Recycling oder Schrott Quellen</v>
      </c>
      <c r="C22" s="74"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78"/>
      <c r="E22" s="128"/>
    </row>
    <row r="23" spans="1:5" ht="60">
      <c r="A23" s="87"/>
      <c r="B23" s="74" t="str">
        <f ca="1">OFFSET(L!$C$1,MATCH("Definitions"&amp;ADDRESS(ROW(),COLUMN(),4),L!$A:$A,0)-1,SL,,)</f>
        <v>Responsible Minerals Assurance Process (RMAP)</v>
      </c>
      <c r="C23" s="74"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78"/>
      <c r="E23" s="128"/>
    </row>
    <row r="24" spans="1:5" ht="168" customHeight="1">
      <c r="A24" s="87"/>
      <c r="B24" s="74" t="str">
        <f ca="1">OFFSET(L!$C$1,MATCH("Definitions"&amp;ADDRESS(ROW(),COLUMN(),4),L!$A:$A,0)-1,SL,,)</f>
        <v>Responsible Minerals Initiative</v>
      </c>
      <c r="C24" s="74"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78"/>
      <c r="E24" s="128"/>
    </row>
    <row r="25" spans="1:5" ht="165">
      <c r="A25" s="87"/>
      <c r="B25" s="74" t="str">
        <f ca="1">OFFSET(L!$C$1,MATCH("Definitions"&amp;ADDRESS(ROW(),COLUMN(),4),L!$A:$A,0)-1,SL,,)</f>
        <v>RMAP Compliant Smelter Liste</v>
      </c>
      <c r="C25" s="74"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78"/>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8"/>
      <c r="E26" s="128" t="s">
        <v>1337</v>
      </c>
    </row>
    <row r="27" spans="1:5" ht="90">
      <c r="A27" s="87"/>
      <c r="B27" s="74" t="str">
        <f ca="1">OFFSET(L!$C$1,MATCH("Definitions"&amp;ADDRESS(ROW(),COLUMN(),4),L!$A:$A,0)-1,SL,,)</f>
        <v>Schmelzhütte</v>
      </c>
      <c r="C27" s="74"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78"/>
      <c r="E27" s="128" t="s">
        <v>1335</v>
      </c>
    </row>
    <row r="28" spans="1:5" ht="60">
      <c r="A28" s="87"/>
      <c r="B28" s="74" t="str">
        <f ca="1">OFFSET(L!$C$1,MATCH("Definitions"&amp;ADDRESS(ROW(),COLUMN(),4),L!$A:$A,0)-1,SL,,)</f>
        <v>Schmelzhütte Id-Nummer</v>
      </c>
      <c r="C28" s="74"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78"/>
      <c r="E28" s="128" t="s">
        <v>1336</v>
      </c>
    </row>
    <row r="29" spans="1:5" ht="108" customHeight="1">
      <c r="A29" s="87"/>
      <c r="B29" s="74" t="str">
        <f ca="1">OFFSET(L!$C$1,MATCH("Definitions"&amp;ADDRESS(ROW(),COLUMN(),4),L!$A:$A,0)-1,SL,,)</f>
        <v>Tantal (Ta) Schmelzhütte</v>
      </c>
      <c r="C29" s="74" t="str">
        <f ca="1">OFFSET(L!$C$1,MATCH("Definitions"&amp;ADDRESS(ROW(),COLUMN(),4),L!$A:$A,0)-1,SL,,)</f>
        <v>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78"/>
      <c r="E29" s="128" t="s">
        <v>1337</v>
      </c>
    </row>
    <row r="30" spans="1:5" ht="121.5" customHeight="1">
      <c r="A30" s="87"/>
      <c r="B30" s="74" t="str">
        <f ca="1">OFFSET(L!$C$1,MATCH("Definitions"&amp;ADDRESS(ROW(),COLUMN(),4),L!$A:$A,0)-1,SL,,)</f>
        <v>Zinn (Sn) Schmelzhütte</v>
      </c>
      <c r="C30" s="74"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v>
      </c>
      <c r="D30" s="378"/>
      <c r="E30" s="128" t="s">
        <v>1338</v>
      </c>
    </row>
    <row r="31" spans="1:5" ht="137.1" customHeight="1">
      <c r="A31" s="87"/>
      <c r="B31" s="74" t="str">
        <f ca="1">OFFSET(L!$C$1,MATCH("Definitions"&amp;ADDRESS(ROW(),COLUMN(),4),L!$A:$A,0)-1,SL,,)</f>
        <v>Wolfram (W) Schmelzhütte</v>
      </c>
      <c r="C31" s="74"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78"/>
      <c r="E31" s="128"/>
    </row>
    <row r="32" spans="1:5" ht="15">
      <c r="A32" s="87"/>
      <c r="B32" s="377" t="str">
        <f ca="1">OFFSET(L!$C$1,MATCH("General"&amp;"Cpy",L!$A:$A,0)-1,SL,,)</f>
        <v>© 2020 Responsible Minerals Initiative. All rights reserved.</v>
      </c>
      <c r="C32" s="377"/>
      <c r="D32" s="378"/>
      <c r="E32" s="128"/>
    </row>
    <row r="33" spans="1:4" ht="13.5" thickBot="1">
      <c r="A33" s="88"/>
      <c r="B33" s="185"/>
      <c r="C33" s="185"/>
      <c r="D33" s="379"/>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topLeftCell="A10" zoomScalePageLayoutView="70" workbookViewId="0">
      <selection activeCell="D12" sqref="D12:J12"/>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1"/>
      <c r="B1" s="412"/>
      <c r="C1" s="412"/>
      <c r="D1" s="412"/>
      <c r="E1" s="412"/>
      <c r="F1" s="412"/>
      <c r="G1" s="412"/>
      <c r="H1" s="412"/>
      <c r="I1" s="412"/>
      <c r="J1" s="412"/>
      <c r="K1" s="413"/>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4" t="str">
        <f ca="1">OFFSET(L!$C$1,MATCH("Declaration"&amp;ADDRESS(ROW(),COLUMN(),4),L!$A:$A,0)-1,SL,,)</f>
        <v>Conflict Minerals Reporting Template (CMRT)</v>
      </c>
      <c r="E2" s="415"/>
      <c r="F2" s="415"/>
      <c r="G2" s="415"/>
      <c r="H2" s="415"/>
      <c r="I2" s="415"/>
      <c r="J2" s="416"/>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546</v>
      </c>
      <c r="E3" s="12"/>
      <c r="F3" s="424"/>
      <c r="G3" s="424"/>
      <c r="H3" s="424"/>
      <c r="I3" s="184"/>
      <c r="J3" s="168" t="s">
        <v>15505</v>
      </c>
      <c r="K3" s="47"/>
      <c r="L3" s="139"/>
      <c r="M3" s="130"/>
      <c r="N3" s="130"/>
      <c r="O3" s="131"/>
      <c r="P3" s="144">
        <f>MATCH($D$3,LN,0)</f>
        <v>7</v>
      </c>
    </row>
    <row r="4" spans="1:34" ht="15.75">
      <c r="A4" s="45"/>
      <c r="B4" s="420" t="str">
        <f ca="1">OFFSET(L!$C$1,MATCH("Declaration"&amp;ADDRESS(ROW(),COLUMN(),4),L!$A:$A,0)-1,SL,,)</f>
        <v>Der Zweck dieses Dokuments ist die Erfassung von Beschaffungsinformationen für Zinn, Tantal, Wolfram und Gold, welche in Produkten genutzt werden.</v>
      </c>
      <c r="C4" s="420"/>
      <c r="D4" s="420"/>
      <c r="E4" s="420"/>
      <c r="F4" s="420"/>
      <c r="G4" s="420"/>
      <c r="H4" s="420"/>
      <c r="I4" s="425" t="str">
        <f ca="1">OFFSET(L!$C$1,MATCH("Declaration"&amp;ADDRESS(ROW(),COLUMN(),4),L!$A:$A,0)-1,SL,,)</f>
        <v>Link zu den Bedingungen</v>
      </c>
      <c r="J4" s="425"/>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0" t="str">
        <f ca="1">OFFSET(L!$C$1,MATCH("Declaration"&amp;ADDRESS(ROW(),COLUMN(),4),L!$A:$A,0)-1,SL,,)</f>
        <v>Pflichtfelder sind mit einem Sternchen (*) gekennzeichnet.  Im Tab „Instruktionen“ finden Sie eine Anleitung zur Beantwortung aller Fragen.</v>
      </c>
      <c r="C6" s="420"/>
      <c r="D6" s="420"/>
      <c r="E6" s="420"/>
      <c r="F6" s="420"/>
      <c r="G6" s="420"/>
      <c r="H6" s="420"/>
      <c r="I6" s="420"/>
      <c r="J6" s="420"/>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9" t="str">
        <f ca="1">OFFSET(L!$C$1,MATCH("Declaration"&amp;ADDRESS(ROW(),COLUMN(),4),L!$A:$A,0)-1,SL,,)</f>
        <v>Firmenangaben</v>
      </c>
      <c r="C7" s="429"/>
      <c r="D7" s="429"/>
      <c r="E7" s="429"/>
      <c r="F7" s="429"/>
      <c r="G7" s="429"/>
      <c r="H7" s="429"/>
      <c r="I7" s="429"/>
      <c r="J7" s="429"/>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Firmenname (*):</v>
      </c>
      <c r="C8" s="89"/>
      <c r="D8" s="417" t="s">
        <v>15517</v>
      </c>
      <c r="E8" s="418"/>
      <c r="F8" s="418"/>
      <c r="G8" s="418"/>
      <c r="H8" s="418"/>
      <c r="I8" s="418"/>
      <c r="J8" s="419"/>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Geltungsbereich der Erklärung (*):</v>
      </c>
      <c r="C9" s="89"/>
      <c r="D9" s="426" t="s">
        <v>504</v>
      </c>
      <c r="E9" s="427"/>
      <c r="F9" s="427"/>
      <c r="G9" s="428"/>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30" t="str">
        <f ca="1">OFFSET(L!$C$1,MATCH("Declaration"&amp;ADDRESS(ROW(),COLUMN(),4)&amp;LEFT($D$9,1),L!$A:$A,0)-1,SL,,)</f>
        <v>Beschreibung des Geltungsbereichs</v>
      </c>
      <c r="C10" s="151"/>
      <c r="D10" s="421" t="s">
        <v>15518</v>
      </c>
      <c r="E10" s="422"/>
      <c r="F10" s="422"/>
      <c r="G10" s="422"/>
      <c r="H10" s="422"/>
      <c r="I10" s="422"/>
      <c r="J10" s="423"/>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1"/>
      <c r="C11" s="151"/>
      <c r="D11" s="395" t="str">
        <f ca="1">IF(D9=Q9,OFFSET(L!$C$1,MATCH("Declaration"&amp;ADDRESS(ROW(),COLUMN(),4),L!$A:$A,0)-1,SL,,),"")</f>
        <v/>
      </c>
      <c r="E11" s="396"/>
      <c r="F11" s="396"/>
      <c r="G11" s="396"/>
      <c r="H11" s="396"/>
      <c r="I11" s="396"/>
      <c r="J11" s="397"/>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Eindeutige Unternehmenskennung:</v>
      </c>
      <c r="C12" s="90"/>
      <c r="D12" s="404" t="s">
        <v>15521</v>
      </c>
      <c r="E12" s="405"/>
      <c r="F12" s="405"/>
      <c r="G12" s="405"/>
      <c r="H12" s="405"/>
      <c r="I12" s="405"/>
      <c r="J12" s="406"/>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Zuständige Stelle im Unternehmen:</v>
      </c>
      <c r="C13" s="90"/>
      <c r="D13" s="404" t="s">
        <v>15510</v>
      </c>
      <c r="E13" s="405"/>
      <c r="F13" s="405"/>
      <c r="G13" s="405"/>
      <c r="H13" s="405"/>
      <c r="I13" s="405"/>
      <c r="J13" s="406"/>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Adresse:</v>
      </c>
      <c r="C14" s="90"/>
      <c r="D14" s="404" t="s">
        <v>15511</v>
      </c>
      <c r="E14" s="405"/>
      <c r="F14" s="405"/>
      <c r="G14" s="405"/>
      <c r="H14" s="405"/>
      <c r="I14" s="405"/>
      <c r="J14" s="406"/>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ustomHeight="1">
      <c r="A15" s="49"/>
      <c r="B15" s="51" t="str">
        <f ca="1">OFFSET(L!$C$1,MATCH("Declaration"&amp;ADDRESS(ROW(),COLUMN(),4),L!$A:$A,0)-1,SL,,)</f>
        <v>Name des Ansprechpartners (*):</v>
      </c>
      <c r="C15" s="90"/>
      <c r="D15" s="404" t="s">
        <v>15512</v>
      </c>
      <c r="E15" s="405"/>
      <c r="F15" s="405"/>
      <c r="G15" s="405"/>
      <c r="H15" s="405"/>
      <c r="I15" s="405"/>
      <c r="J15" s="406"/>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E-Mail-Adresse des Ansprechpartners (*):</v>
      </c>
      <c r="C16" s="90"/>
      <c r="D16" s="432" t="s">
        <v>15513</v>
      </c>
      <c r="E16" s="433"/>
      <c r="F16" s="433"/>
      <c r="G16" s="433"/>
      <c r="H16" s="433"/>
      <c r="I16" s="433"/>
      <c r="J16" s="434"/>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Telefonnummer des Ansprechpartners (*):</v>
      </c>
      <c r="C17" s="90"/>
      <c r="D17" s="404" t="s">
        <v>15514</v>
      </c>
      <c r="E17" s="405"/>
      <c r="F17" s="405"/>
      <c r="G17" s="405"/>
      <c r="H17" s="405"/>
      <c r="I17" s="405"/>
      <c r="J17" s="406"/>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Bevollmächtigter (*):</v>
      </c>
      <c r="C18" s="90"/>
      <c r="D18" s="404" t="s">
        <v>15512</v>
      </c>
      <c r="E18" s="405"/>
      <c r="F18" s="405"/>
      <c r="G18" s="405"/>
      <c r="H18" s="405"/>
      <c r="I18" s="405"/>
      <c r="J18" s="406"/>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Titel des Bevollmächtigten:</v>
      </c>
      <c r="C19" s="90"/>
      <c r="D19" s="404" t="s">
        <v>15515</v>
      </c>
      <c r="E19" s="405"/>
      <c r="F19" s="405"/>
      <c r="G19" s="405"/>
      <c r="H19" s="405"/>
      <c r="I19" s="405"/>
      <c r="J19" s="406"/>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E-Mail-Adresse des Bevollmächtigten (*):</v>
      </c>
      <c r="C20" s="90"/>
      <c r="D20" s="432" t="s">
        <v>15513</v>
      </c>
      <c r="E20" s="433"/>
      <c r="F20" s="433"/>
      <c r="G20" s="433"/>
      <c r="H20" s="433"/>
      <c r="I20" s="433"/>
      <c r="J20" s="434"/>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Telefonnummer des Bevollmächtigten:</v>
      </c>
      <c r="C21" s="163"/>
      <c r="D21" s="404" t="s">
        <v>15514</v>
      </c>
      <c r="E21" s="405"/>
      <c r="F21" s="405"/>
      <c r="G21" s="405"/>
      <c r="H21" s="405"/>
      <c r="I21" s="405"/>
      <c r="J21" s="406"/>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Datum (*):</v>
      </c>
      <c r="C22" s="91"/>
      <c r="D22" s="435">
        <v>44176</v>
      </c>
      <c r="E22" s="436"/>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7"/>
      <c r="E23" s="407"/>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7" t="str">
        <f ca="1">OFFSET(L!$C$1,MATCH("Declaration"&amp;ADDRESS(ROW(),COLUMN(),4),L!$A:$A,0)-1,SL,,)</f>
        <v>Beantworten Sie die Fragen 1 - 8 entsprechend dem oben angegebenen Geltungsbereich</v>
      </c>
      <c r="C24" s="437"/>
      <c r="D24" s="437"/>
      <c r="E24" s="437"/>
      <c r="F24" s="437"/>
      <c r="G24" s="437"/>
      <c r="H24" s="437"/>
      <c r="I24" s="437"/>
      <c r="J24" s="43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Wird absichtlich ein 3TG-Mineral im Herstellungsprozess verwendet oder in das/die Produkt(e) aufgenommen? (*)</v>
      </c>
      <c r="C25" s="20"/>
      <c r="D25" s="394" t="str">
        <f ca="1">OFFSET(L!$C$1,MATCH("Declaration"&amp;ADDRESS(ROW(),COLUMN(),4),L!$A:$A,0)-1,SL,,)</f>
        <v>Antwort</v>
      </c>
      <c r="E25" s="394"/>
      <c r="F25" s="21"/>
      <c r="G25" s="55" t="str">
        <f ca="1">OFFSET(L!$C$1,MATCH("Declaration"&amp;ADDRESS(ROW(),COLUMN(),4),L!$A:$A,0)-1,SL,,)</f>
        <v>Kommentare</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  </v>
      </c>
      <c r="C26" s="46"/>
      <c r="D26" s="380" t="s">
        <v>499</v>
      </c>
      <c r="E26" s="381"/>
      <c r="F26" s="15"/>
      <c r="G26" s="382"/>
      <c r="H26" s="383"/>
      <c r="I26" s="383"/>
      <c r="J26" s="384"/>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Zinn  (*)</v>
      </c>
      <c r="C27" s="46"/>
      <c r="D27" s="380" t="s">
        <v>498</v>
      </c>
      <c r="E27" s="381"/>
      <c r="F27" s="15"/>
      <c r="G27" s="382"/>
      <c r="H27" s="383"/>
      <c r="I27" s="383"/>
      <c r="J27" s="384"/>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 xml:space="preserve">Gold  </v>
      </c>
      <c r="C28" s="46"/>
      <c r="D28" s="380" t="s">
        <v>499</v>
      </c>
      <c r="E28" s="381"/>
      <c r="F28" s="15"/>
      <c r="G28" s="382"/>
      <c r="H28" s="383"/>
      <c r="I28" s="383"/>
      <c r="J28" s="384"/>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Wolfram  </v>
      </c>
      <c r="C29" s="46"/>
      <c r="D29" s="380" t="s">
        <v>499</v>
      </c>
      <c r="E29" s="381"/>
      <c r="F29" s="15"/>
      <c r="G29" s="382"/>
      <c r="H29" s="383"/>
      <c r="I29" s="383"/>
      <c r="J29" s="384"/>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Liegen in dem/den Produkt(en) 3TG-Rückstände vor?  (*)</v>
      </c>
      <c r="C31" s="13"/>
      <c r="D31" s="400" t="str">
        <f ca="1">D25</f>
        <v>Antwort</v>
      </c>
      <c r="E31" s="400"/>
      <c r="F31" s="21"/>
      <c r="G31" s="55" t="str">
        <f ca="1">G25</f>
        <v>Kommentare</v>
      </c>
      <c r="H31" s="55"/>
      <c r="I31" s="55"/>
      <c r="J31" s="96"/>
      <c r="K31" s="47"/>
      <c r="L31" s="136" t="s">
        <v>1266</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  </v>
      </c>
      <c r="C32" s="13"/>
      <c r="D32" s="398"/>
      <c r="E32" s="399"/>
      <c r="F32" s="58"/>
      <c r="G32" s="382"/>
      <c r="H32" s="383"/>
      <c r="I32" s="383"/>
      <c r="J32" s="384"/>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Zinn  (*)</v>
      </c>
      <c r="C33" s="13"/>
      <c r="D33" s="380" t="s">
        <v>498</v>
      </c>
      <c r="E33" s="381"/>
      <c r="F33" s="58"/>
      <c r="G33" s="382"/>
      <c r="H33" s="383"/>
      <c r="I33" s="383"/>
      <c r="J33" s="384"/>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380"/>
      <c r="E34" s="381"/>
      <c r="F34" s="58"/>
      <c r="G34" s="382"/>
      <c r="H34" s="383"/>
      <c r="I34" s="383"/>
      <c r="J34" s="384"/>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Wolfram  </v>
      </c>
      <c r="C35" s="13"/>
      <c r="D35" s="380"/>
      <c r="E35" s="381"/>
      <c r="F35" s="58"/>
      <c r="G35" s="382"/>
      <c r="H35" s="383"/>
      <c r="I35" s="383"/>
      <c r="J35" s="384"/>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Beschaffen Schmelzöfen in Ihrer Lieferkette das 3TG-Mineral aus den umfassten Ländern? (SEC-Begriff, siehe Definitions-Tab) (*)</v>
      </c>
      <c r="C37" s="13"/>
      <c r="D37" s="400" t="str">
        <f ca="1">D25</f>
        <v>Antwort</v>
      </c>
      <c r="E37" s="400"/>
      <c r="F37" s="21"/>
      <c r="G37" s="55" t="str">
        <f ca="1">G25</f>
        <v>Kommentare</v>
      </c>
      <c r="H37" s="403"/>
      <c r="I37" s="403"/>
      <c r="J37" s="403"/>
      <c r="K37" s="47"/>
      <c r="L37" s="136" t="s">
        <v>1266</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  </v>
      </c>
      <c r="C38" s="13"/>
      <c r="D38" s="380"/>
      <c r="E38" s="381"/>
      <c r="F38" s="58"/>
      <c r="G38" s="382"/>
      <c r="H38" s="383"/>
      <c r="I38" s="383"/>
      <c r="J38" s="384"/>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Zinn  (*)</v>
      </c>
      <c r="C39" s="13"/>
      <c r="D39" s="380" t="s">
        <v>498</v>
      </c>
      <c r="E39" s="381"/>
      <c r="F39" s="58"/>
      <c r="G39" s="382"/>
      <c r="H39" s="383"/>
      <c r="I39" s="383"/>
      <c r="J39" s="384"/>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380"/>
      <c r="E40" s="381"/>
      <c r="F40" s="58"/>
      <c r="G40" s="382"/>
      <c r="H40" s="383"/>
      <c r="I40" s="383"/>
      <c r="J40" s="384"/>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Wolfram  </v>
      </c>
      <c r="C41" s="13"/>
      <c r="D41" s="380"/>
      <c r="E41" s="381"/>
      <c r="F41" s="58"/>
      <c r="G41" s="382"/>
      <c r="H41" s="383"/>
      <c r="I41" s="383"/>
      <c r="J41" s="384"/>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30" customHeight="1">
      <c r="A43" s="52"/>
      <c r="B43" s="55" t="str">
        <f ca="1">OFFSET(L!$C$1,MATCH("Declaration"&amp;ADDRESS(ROW(),COLUMN(),4),L!$A:$A,0)-1,SL,,)&amp;Q$37</f>
        <v>4) Beziehen Schmelzereien in Ihrer Lieferkette ihre 3TG aus von Konflikten betroffenen und risikoreichen Gebieten? (*)</v>
      </c>
      <c r="C43" s="13"/>
      <c r="D43" s="400" t="str">
        <f ca="1">D25</f>
        <v>Antwort</v>
      </c>
      <c r="E43" s="400"/>
      <c r="F43" s="21"/>
      <c r="G43" s="55" t="str">
        <f ca="1">G25</f>
        <v>Kommentare</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  </v>
      </c>
      <c r="C44" s="13"/>
      <c r="D44" s="380"/>
      <c r="E44" s="381"/>
      <c r="F44" s="58"/>
      <c r="G44" s="382"/>
      <c r="H44" s="383"/>
      <c r="I44" s="383"/>
      <c r="J44" s="384"/>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Zinn  (*)</v>
      </c>
      <c r="C45" s="13"/>
      <c r="D45" s="380" t="s">
        <v>500</v>
      </c>
      <c r="E45" s="381"/>
      <c r="F45" s="58"/>
      <c r="G45" s="382"/>
      <c r="H45" s="383"/>
      <c r="I45" s="383"/>
      <c r="J45" s="384"/>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80"/>
      <c r="E46" s="381"/>
      <c r="F46" s="58"/>
      <c r="G46" s="382"/>
      <c r="H46" s="383"/>
      <c r="I46" s="383"/>
      <c r="J46" s="384"/>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Wolfram  </v>
      </c>
      <c r="C47" s="13"/>
      <c r="D47" s="380"/>
      <c r="E47" s="381"/>
      <c r="F47" s="58"/>
      <c r="G47" s="382"/>
      <c r="H47" s="383"/>
      <c r="I47" s="383"/>
      <c r="J47" s="384"/>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Stammt das für die Funktionalität oder  Herstellung Ihrer Produkte benötigte 3TG-Mineral zu 100 % aus Recycling- oder Schrottquellen?  (*)</v>
      </c>
      <c r="C49" s="13"/>
      <c r="D49" s="400" t="str">
        <f ca="1">D25</f>
        <v>Antwort</v>
      </c>
      <c r="E49" s="400"/>
      <c r="F49" s="21"/>
      <c r="G49" s="55" t="str">
        <f ca="1">G25</f>
        <v>Kommentare</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  </v>
      </c>
      <c r="C50" s="13"/>
      <c r="D50" s="380"/>
      <c r="E50" s="381"/>
      <c r="F50" s="58"/>
      <c r="G50" s="382"/>
      <c r="H50" s="383"/>
      <c r="I50" s="383"/>
      <c r="J50" s="384"/>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Zinn  (*)</v>
      </c>
      <c r="C51" s="13"/>
      <c r="D51" s="380" t="s">
        <v>499</v>
      </c>
      <c r="E51" s="381"/>
      <c r="F51" s="58"/>
      <c r="G51" s="382"/>
      <c r="H51" s="383"/>
      <c r="I51" s="383"/>
      <c r="J51" s="384"/>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13"/>
      <c r="D52" s="380"/>
      <c r="E52" s="381"/>
      <c r="F52" s="58"/>
      <c r="G52" s="382"/>
      <c r="H52" s="383"/>
      <c r="I52" s="383"/>
      <c r="J52" s="384"/>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Wolfram  </v>
      </c>
      <c r="C53" s="13"/>
      <c r="D53" s="380"/>
      <c r="E53" s="381"/>
      <c r="F53" s="58"/>
      <c r="G53" s="382"/>
      <c r="H53" s="383"/>
      <c r="I53" s="383"/>
      <c r="J53" s="384"/>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Wie hoch ist der Prozentsatz an Lieferanten, die auf Ihre Lieferkettenumfrage geantwortet haben? (*)</v>
      </c>
      <c r="C55" s="13"/>
      <c r="D55" s="400" t="str">
        <f ca="1">D25</f>
        <v>Antwort</v>
      </c>
      <c r="E55" s="400"/>
      <c r="F55" s="21"/>
      <c r="G55" s="55" t="str">
        <f ca="1">G25</f>
        <v>Kommentare</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  </v>
      </c>
      <c r="C56" s="46"/>
      <c r="D56" s="401"/>
      <c r="E56" s="402"/>
      <c r="F56" s="58"/>
      <c r="G56" s="382"/>
      <c r="H56" s="383"/>
      <c r="I56" s="383"/>
      <c r="J56" s="384"/>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Zinn  (*)</v>
      </c>
      <c r="C57" s="46"/>
      <c r="D57" s="401">
        <v>1</v>
      </c>
      <c r="E57" s="402"/>
      <c r="F57" s="58"/>
      <c r="G57" s="382"/>
      <c r="H57" s="383"/>
      <c r="I57" s="383"/>
      <c r="J57" s="384"/>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46"/>
      <c r="D58" s="401"/>
      <c r="E58" s="402"/>
      <c r="F58" s="58"/>
      <c r="G58" s="382"/>
      <c r="H58" s="383"/>
      <c r="I58" s="383"/>
      <c r="J58" s="384"/>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Wolfram  </v>
      </c>
      <c r="C59" s="46"/>
      <c r="D59" s="401"/>
      <c r="E59" s="402"/>
      <c r="F59" s="58"/>
      <c r="G59" s="382"/>
      <c r="H59" s="383"/>
      <c r="I59" s="383"/>
      <c r="J59" s="384"/>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Haben Sie alle Schmelzhütten ermittelt, die das 3TG-Mineral für Ihre Lieferkette bereitstellen?  (*)</v>
      </c>
      <c r="C61" s="13"/>
      <c r="D61" s="400" t="str">
        <f ca="1">D25</f>
        <v>Antwort</v>
      </c>
      <c r="E61" s="400"/>
      <c r="F61" s="21"/>
      <c r="G61" s="55" t="str">
        <f ca="1">G25</f>
        <v>Kommentare</v>
      </c>
      <c r="H61" s="393"/>
      <c r="I61" s="393"/>
      <c r="J61" s="393"/>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  </v>
      </c>
      <c r="C62" s="13"/>
      <c r="D62" s="398"/>
      <c r="E62" s="399"/>
      <c r="F62" s="58"/>
      <c r="G62" s="382"/>
      <c r="H62" s="383"/>
      <c r="I62" s="383"/>
      <c r="J62" s="384"/>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Zinn  (*)</v>
      </c>
      <c r="C63" s="13"/>
      <c r="D63" s="380" t="s">
        <v>498</v>
      </c>
      <c r="E63" s="381"/>
      <c r="F63" s="58"/>
      <c r="G63" s="382"/>
      <c r="H63" s="383"/>
      <c r="I63" s="383"/>
      <c r="J63" s="384"/>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13"/>
      <c r="D64" s="380"/>
      <c r="E64" s="381"/>
      <c r="F64" s="58"/>
      <c r="G64" s="382"/>
      <c r="H64" s="383"/>
      <c r="I64" s="383"/>
      <c r="J64" s="384"/>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Wolfram  </v>
      </c>
      <c r="C65" s="13"/>
      <c r="D65" s="380"/>
      <c r="E65" s="381"/>
      <c r="F65" s="58"/>
      <c r="G65" s="382"/>
      <c r="H65" s="383"/>
      <c r="I65" s="383"/>
      <c r="J65" s="384"/>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Haben Sie alle relevanten Informationen, die Ihr Unternehmen zu den Schmelzhütten erhalten hat, in dieser Erklärung aufgeführt?  (*)</v>
      </c>
      <c r="C67" s="13"/>
      <c r="D67" s="400" t="str">
        <f ca="1">D25</f>
        <v>Antwort</v>
      </c>
      <c r="E67" s="400"/>
      <c r="F67" s="21"/>
      <c r="G67" s="55" t="str">
        <f ca="1">G25</f>
        <v>Kommentare</v>
      </c>
      <c r="H67" s="393" t="str">
        <f>IF(Q75="(*)","Click here to enter smelter names","")</f>
        <v/>
      </c>
      <c r="I67" s="393"/>
      <c r="J67" s="393"/>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  </v>
      </c>
      <c r="C68" s="46"/>
      <c r="D68" s="380"/>
      <c r="E68" s="381"/>
      <c r="F68" s="59"/>
      <c r="G68" s="382"/>
      <c r="H68" s="383"/>
      <c r="I68" s="383"/>
      <c r="J68" s="384"/>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Zinn  (*)</v>
      </c>
      <c r="C69" s="46"/>
      <c r="D69" s="380" t="s">
        <v>498</v>
      </c>
      <c r="E69" s="381"/>
      <c r="F69" s="59"/>
      <c r="G69" s="382"/>
      <c r="H69" s="383"/>
      <c r="I69" s="383"/>
      <c r="J69" s="384"/>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 xml:space="preserve">Gold  </v>
      </c>
      <c r="C70" s="46"/>
      <c r="D70" s="380"/>
      <c r="E70" s="381"/>
      <c r="F70" s="59"/>
      <c r="G70" s="382"/>
      <c r="H70" s="383"/>
      <c r="I70" s="383"/>
      <c r="J70" s="384"/>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Wolfram  </v>
      </c>
      <c r="C71" s="60"/>
      <c r="D71" s="380"/>
      <c r="E71" s="381"/>
      <c r="F71" s="61"/>
      <c r="G71" s="382"/>
      <c r="H71" s="383"/>
      <c r="I71" s="383"/>
      <c r="J71" s="384"/>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5" t="str">
        <f ca="1">OFFSET(L!$C$1,MATCH("Declaration"&amp;ADDRESS(ROW(),COLUMN(),4),L!$A:$A,0)-1,SL,,)</f>
        <v>Beantworten Sie folgende Fragen auf Firmenebene</v>
      </c>
      <c r="C73" s="385"/>
      <c r="D73" s="385"/>
      <c r="E73" s="385"/>
      <c r="F73" s="385"/>
      <c r="G73" s="385"/>
      <c r="H73" s="385"/>
      <c r="I73" s="385"/>
      <c r="J73" s="385"/>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Frage</v>
      </c>
      <c r="C74" s="94"/>
      <c r="D74" s="394" t="str">
        <f ca="1">D25</f>
        <v>Antwort</v>
      </c>
      <c r="E74" s="394"/>
      <c r="F74" s="64"/>
      <c r="G74" s="394" t="str">
        <f ca="1">G25</f>
        <v>Kommentare</v>
      </c>
      <c r="H74" s="394" t="e">
        <f>HLOOKUP(SL,LT,$O74,0)</f>
        <v>#NAME?</v>
      </c>
      <c r="I74" s="394"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Haben Sie eine konflkitfreie Beschaffungsrichtlinie für Mineralien erstellt? (*)</v>
      </c>
      <c r="C75" s="68"/>
      <c r="D75" s="380" t="s">
        <v>498</v>
      </c>
      <c r="E75" s="381"/>
      <c r="F75" s="68"/>
      <c r="G75" s="382"/>
      <c r="H75" s="383"/>
      <c r="I75" s="383"/>
      <c r="J75" s="384"/>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1"/>
      <c r="H76" s="391"/>
      <c r="I76" s="391"/>
      <c r="J76" s="391"/>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Ist Ihre konflkitfreie Beschaffungsrichtlinie für Mineralien auf Ihrer Website einsehbar? (Hinweis - Wenn „Ja“, sollte der Benutzer die URL im Anmerkungsfeld angeben.) (*)</v>
      </c>
      <c r="C77" s="68"/>
      <c r="D77" s="380" t="s">
        <v>499</v>
      </c>
      <c r="E77" s="381"/>
      <c r="F77" s="68"/>
      <c r="G77" s="408"/>
      <c r="H77" s="409"/>
      <c r="I77" s="409"/>
      <c r="J77" s="410"/>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Verlangen Sie von Ihren direkten Lieferanten, das 3TG-Mineral ausschließlich von Schmelzhütten zu beziehen, deren Due-Diligence-Praktiken von einer unabhängigen Instanz überprüft wurden? (*)</v>
      </c>
      <c r="C79" s="68"/>
      <c r="D79" s="380" t="s">
        <v>498</v>
      </c>
      <c r="E79" s="381"/>
      <c r="F79" s="68"/>
      <c r="G79" s="382"/>
      <c r="H79" s="383"/>
      <c r="I79" s="383"/>
      <c r="J79" s="384"/>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Haben Sie Sorgfaltspflichtmaßnahmen für die konfliktfreie Beschaffung in Kraft gesetzt? (*)</v>
      </c>
      <c r="C81" s="68"/>
      <c r="D81" s="380" t="s">
        <v>498</v>
      </c>
      <c r="E81" s="381"/>
      <c r="F81" s="68"/>
      <c r="G81" s="382"/>
      <c r="H81" s="383"/>
      <c r="I81" s="383"/>
      <c r="J81" s="384"/>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Veranstaltet Ihr Unternehmen (eine) Konfliktmineralienumfrage(n) mit seinen entsprechenden Lieferanten? (*)</v>
      </c>
      <c r="C83" s="68"/>
      <c r="D83" s="380" t="s">
        <v>15442</v>
      </c>
      <c r="E83" s="381"/>
      <c r="F83" s="68"/>
      <c r="G83" s="382"/>
      <c r="H83" s="383"/>
      <c r="I83" s="383"/>
      <c r="J83" s="384"/>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Überprüfen Sie die Due-Diligence-Informationen, die Sie von ihren Lieferanten erhalten, anhand der Erwartungen Ihres Unternehmens? (*)</v>
      </c>
      <c r="C85" s="68"/>
      <c r="D85" s="389" t="s">
        <v>498</v>
      </c>
      <c r="E85" s="390"/>
      <c r="F85" s="68"/>
      <c r="G85" s="382"/>
      <c r="H85" s="383"/>
      <c r="I85" s="383"/>
      <c r="J85" s="384"/>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1"/>
      <c r="H86" s="391"/>
      <c r="I86" s="391"/>
      <c r="J86" s="391"/>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Sieht Ihr Review-Prozess ein Korrekturmaßnahmen-Management vor? (*)</v>
      </c>
      <c r="C87" s="68"/>
      <c r="D87" s="380" t="s">
        <v>498</v>
      </c>
      <c r="E87" s="381"/>
      <c r="F87" s="68"/>
      <c r="G87" s="382"/>
      <c r="H87" s="383"/>
      <c r="I87" s="383"/>
      <c r="J87" s="384"/>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2"/>
      <c r="H88" s="392"/>
      <c r="I88" s="392"/>
      <c r="J88" s="392"/>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ustomHeight="1">
      <c r="A89" s="52"/>
      <c r="B89" s="67" t="str">
        <f ca="1">OFFSET(L!$C$1,MATCH("Declaration"&amp;ADDRESS(ROW(),COLUMN(),4),L!$A:$A,0)-1,SL,,)&amp;$Q$37</f>
        <v>H. Ist Ihr Unternehmen zu einer jährlichen Offenlegung der Konfliktmineralien verpflichtet? (*)</v>
      </c>
      <c r="C89" s="68"/>
      <c r="D89" s="380" t="s">
        <v>14354</v>
      </c>
      <c r="E89" s="381"/>
      <c r="F89" s="68"/>
      <c r="G89" s="382" t="s">
        <v>15516</v>
      </c>
      <c r="H89" s="383"/>
      <c r="I89" s="383"/>
      <c r="J89" s="384"/>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8" t="str">
        <f>IF(OR($D$8="",$I$3=""),"","Click here to check required fields completion")</f>
        <v/>
      </c>
      <c r="C90" s="388"/>
      <c r="D90" s="388"/>
      <c r="E90" s="388"/>
      <c r="F90" s="388"/>
      <c r="G90" s="388"/>
      <c r="H90" s="388"/>
      <c r="I90" s="388"/>
      <c r="J90" s="388"/>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6" t="str">
        <f ca="1">OFFSET(L!$C$1,MATCH("General"&amp;"Cpy",L!$A:$A,0)-1,SL,,)</f>
        <v>© 2020 Responsible Minerals Initiative. All rights reserved.</v>
      </c>
      <c r="B91" s="387"/>
      <c r="C91" s="387"/>
      <c r="D91" s="387"/>
      <c r="E91" s="387"/>
      <c r="F91" s="387"/>
      <c r="G91" s="387"/>
      <c r="H91" s="387"/>
      <c r="I91" s="387"/>
      <c r="J91" s="387"/>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10" priority="72" stopIfTrue="1">
      <formula>AND(OR($D$26="No",AND($D$26="Yes",$D$32="No")),OR($D$27="No",AND($D$27="Yes",$D$33="No")),OR($D$28="No",AND($D$28="Yes",$D$34="No")),OR($D$29="No",AND($D$29="Yes",$D$35="No")))</formula>
    </cfRule>
    <cfRule type="expression" dxfId="109" priority="73" stopIfTrue="1">
      <formula>IF(D75="",TRUE)</formula>
    </cfRule>
  </conditionalFormatting>
  <conditionalFormatting sqref="G77:J77">
    <cfRule type="expression" dxfId="108" priority="44" stopIfTrue="1">
      <formula>IF(AND($D$77="Yes",$G$77=""),TRUE)</formula>
    </cfRule>
  </conditionalFormatting>
  <conditionalFormatting sqref="D26:E26">
    <cfRule type="expression" dxfId="107" priority="124" stopIfTrue="1">
      <formula>IF($D$26="",TRUE)</formula>
    </cfRule>
  </conditionalFormatting>
  <conditionalFormatting sqref="D27:E27">
    <cfRule type="expression" dxfId="106" priority="131" stopIfTrue="1">
      <formula>IF($D$27="",TRUE)</formula>
    </cfRule>
  </conditionalFormatting>
  <conditionalFormatting sqref="D28:E28">
    <cfRule type="expression" dxfId="105" priority="132" stopIfTrue="1">
      <formula>IF($D$28="",TRUE)</formula>
    </cfRule>
  </conditionalFormatting>
  <conditionalFormatting sqref="D29:E29">
    <cfRule type="expression" dxfId="104" priority="133" stopIfTrue="1">
      <formula>IF($D$29="",TRUE)</formula>
    </cfRule>
  </conditionalFormatting>
  <conditionalFormatting sqref="D8:J8">
    <cfRule type="expression" dxfId="103" priority="138" stopIfTrue="1">
      <formula>IF($D$8="",TRUE)</formula>
    </cfRule>
  </conditionalFormatting>
  <conditionalFormatting sqref="D9:G9">
    <cfRule type="expression" dxfId="102" priority="139" stopIfTrue="1">
      <formula>IF($D$9="",TRUE)</formula>
    </cfRule>
  </conditionalFormatting>
  <conditionalFormatting sqref="D22:E22">
    <cfRule type="expression" dxfId="101" priority="146" stopIfTrue="1">
      <formula>IF($D$22="",TRUE)</formula>
    </cfRule>
  </conditionalFormatting>
  <conditionalFormatting sqref="D34:E34 D40:E40 D52:E52 D58:E58 D64:E64 D70:E70">
    <cfRule type="expression" dxfId="100" priority="36" stopIfTrue="1">
      <formula>$P$28=""</formula>
    </cfRule>
  </conditionalFormatting>
  <conditionalFormatting sqref="D35:E35 D41:E41 D53:E53 D59:E59 D65:E65 D71:E71">
    <cfRule type="expression" dxfId="99" priority="151" stopIfTrue="1">
      <formula>$P$29=""</formula>
    </cfRule>
  </conditionalFormatting>
  <conditionalFormatting sqref="D32:E32">
    <cfRule type="expression" dxfId="98" priority="129" stopIfTrue="1">
      <formula>$P$26=""</formula>
    </cfRule>
  </conditionalFormatting>
  <conditionalFormatting sqref="D32:E32">
    <cfRule type="expression" dxfId="97" priority="42" stopIfTrue="1">
      <formula>IF(AND(OR($D$26="Yes",$D$26=""),$D$32=""),1,0)</formula>
    </cfRule>
  </conditionalFormatting>
  <conditionalFormatting sqref="D38 D50 D56 D62 D68">
    <cfRule type="expression" dxfId="96" priority="38" stopIfTrue="1">
      <formula>$P$32=""</formula>
    </cfRule>
  </conditionalFormatting>
  <conditionalFormatting sqref="D39:E39 D51 D57 D63 D69">
    <cfRule type="expression" dxfId="95" priority="37" stopIfTrue="1">
      <formula>$P$33=""</formula>
    </cfRule>
  </conditionalFormatting>
  <conditionalFormatting sqref="D40 D52 D58 D64 D70">
    <cfRule type="expression" dxfId="94" priority="27" stopIfTrue="1">
      <formula>$P$34=""</formula>
    </cfRule>
    <cfRule type="expression" dxfId="93" priority="149" stopIfTrue="1">
      <formula>IF(AND(OR($D$28="Yes",$D$28=""),D40=""),1,0)</formula>
    </cfRule>
  </conditionalFormatting>
  <conditionalFormatting sqref="D41 D53 D59 D65 D71">
    <cfRule type="expression" dxfId="92" priority="35" stopIfTrue="1">
      <formula>$P$35=""</formula>
    </cfRule>
  </conditionalFormatting>
  <conditionalFormatting sqref="D38:E38 D50:E50 D56:E56 D62:E62 D68:E68">
    <cfRule type="expression" dxfId="91" priority="40" stopIfTrue="1">
      <formula>$P$26=""</formula>
    </cfRule>
    <cfRule type="expression" dxfId="90" priority="41" stopIfTrue="1">
      <formula>IF(AND(OR($D$26="Yes",$D$26=""),D38=""),1,0)</formula>
    </cfRule>
  </conditionalFormatting>
  <conditionalFormatting sqref="G85:J85">
    <cfRule type="expression" dxfId="89" priority="34" stopIfTrue="1">
      <formula>IF(AND($D$85="Yes, using other format (describe)",$G$85=""),TRUE)</formula>
    </cfRule>
  </conditionalFormatting>
  <conditionalFormatting sqref="D39:E39 D51:E51 D57:E57 D63:E63 D69:E69">
    <cfRule type="expression" dxfId="88" priority="147" stopIfTrue="1">
      <formula>$P$39=""</formula>
    </cfRule>
    <cfRule type="expression" dxfId="87" priority="148" stopIfTrue="1">
      <formula>IF(AND(OR($D$27="Yes",$D$27=""),D39=""),1,0)</formula>
    </cfRule>
  </conditionalFormatting>
  <conditionalFormatting sqref="D33:E33">
    <cfRule type="expression" dxfId="86" priority="29" stopIfTrue="1">
      <formula>IF(AND(OR($D$27="Yes",$D$27=""),$D$33=""),1,0)</formula>
    </cfRule>
    <cfRule type="expression" dxfId="85" priority="30" stopIfTrue="1">
      <formula>$P$27=""</formula>
    </cfRule>
  </conditionalFormatting>
  <conditionalFormatting sqref="D34:E34">
    <cfRule type="expression" dxfId="84" priority="150" stopIfTrue="1">
      <formula>IF(AND(OR($D$28="Yes",$D$28=""),$D$34=""),1,0)</formula>
    </cfRule>
  </conditionalFormatting>
  <conditionalFormatting sqref="D41:E41 D53:E53 D59:E59 D65:E65 D71:E71">
    <cfRule type="expression" dxfId="83" priority="152" stopIfTrue="1">
      <formula>IF(AND(OR($D$29="Yes",$D$29=""),D41=""),1,0)</formula>
    </cfRule>
  </conditionalFormatting>
  <conditionalFormatting sqref="D35:E35">
    <cfRule type="expression" dxfId="82" priority="26" stopIfTrue="1">
      <formula>IF(AND(OR($D$29="Yes",$D$29=""),$D$35=""),1,0)</formula>
    </cfRule>
  </conditionalFormatting>
  <conditionalFormatting sqref="D46:E46">
    <cfRule type="expression" dxfId="81" priority="12" stopIfTrue="1">
      <formula>$P$28=""</formula>
    </cfRule>
  </conditionalFormatting>
  <conditionalFormatting sqref="D47:E47">
    <cfRule type="expression" dxfId="80" priority="20" stopIfTrue="1">
      <formula>$P$29=""</formula>
    </cfRule>
  </conditionalFormatting>
  <conditionalFormatting sqref="D44">
    <cfRule type="expression" dxfId="79" priority="14" stopIfTrue="1">
      <formula>$P$32=""</formula>
    </cfRule>
  </conditionalFormatting>
  <conditionalFormatting sqref="D45">
    <cfRule type="expression" dxfId="78" priority="13" stopIfTrue="1">
      <formula>$P$33=""</formula>
    </cfRule>
  </conditionalFormatting>
  <conditionalFormatting sqref="D46">
    <cfRule type="expression" dxfId="77" priority="10" stopIfTrue="1">
      <formula>$P$34=""</formula>
    </cfRule>
    <cfRule type="expression" dxfId="76" priority="19" stopIfTrue="1">
      <formula>IF(AND(OR($D$28="Yes",$D$28=""),D46=""),1,0)</formula>
    </cfRule>
  </conditionalFormatting>
  <conditionalFormatting sqref="D47">
    <cfRule type="expression" dxfId="75" priority="11" stopIfTrue="1">
      <formula>$P$35=""</formula>
    </cfRule>
  </conditionalFormatting>
  <conditionalFormatting sqref="D44:E44">
    <cfRule type="expression" dxfId="74" priority="15" stopIfTrue="1">
      <formula>$P$26=""</formula>
    </cfRule>
    <cfRule type="expression" dxfId="73" priority="16" stopIfTrue="1">
      <formula>IF(AND(OR($D$26="Yes",$D$26=""),D44=""),1,0)</formula>
    </cfRule>
  </conditionalFormatting>
  <conditionalFormatting sqref="D45:E45">
    <cfRule type="expression" dxfId="72" priority="17" stopIfTrue="1">
      <formula>$P$39=""</formula>
    </cfRule>
    <cfRule type="expression" dxfId="71" priority="18" stopIfTrue="1">
      <formula>IF(AND(OR($D$27="Yes",$D$27=""),D45=""),1,0)</formula>
    </cfRule>
  </conditionalFormatting>
  <conditionalFormatting sqref="D47:E47">
    <cfRule type="expression" dxfId="70" priority="21" stopIfTrue="1">
      <formula>IF(AND(OR($D$29="Yes",$D$29=""),D47=""),1,0)</formula>
    </cfRule>
  </conditionalFormatting>
  <conditionalFormatting sqref="D10:J10">
    <cfRule type="expression" dxfId="69" priority="8" stopIfTrue="1">
      <formula>IF($D$9=$Q$9,TRUE)</formula>
    </cfRule>
    <cfRule type="expression" dxfId="68" priority="9" stopIfTrue="1">
      <formula>IF(AND($D$10="",$D$9=$R$9),TRUE)</formula>
    </cfRule>
  </conditionalFormatting>
  <conditionalFormatting sqref="D15:J15">
    <cfRule type="expression" dxfId="67" priority="6" stopIfTrue="1">
      <formula>IF($D$15="",TRUE)</formula>
    </cfRule>
  </conditionalFormatting>
  <conditionalFormatting sqref="D16:J16">
    <cfRule type="expression" dxfId="66" priority="5" stopIfTrue="1">
      <formula>IF($D$16="",TRUE)</formula>
    </cfRule>
  </conditionalFormatting>
  <conditionalFormatting sqref="D17:J17">
    <cfRule type="expression" dxfId="65" priority="4" stopIfTrue="1">
      <formula>IF($D$17="",TRUE)</formula>
    </cfRule>
  </conditionalFormatting>
  <conditionalFormatting sqref="D18:J18">
    <cfRule type="expression" dxfId="64" priority="3" stopIfTrue="1">
      <formula>IF($D$18="",TRUE)</formula>
    </cfRule>
  </conditionalFormatting>
  <conditionalFormatting sqref="D20:J20">
    <cfRule type="expression" dxfId="63" priority="2" stopIfTrue="1">
      <formula>IF($D$16="",TRUE)</formula>
    </cfRule>
  </conditionalFormatting>
  <conditionalFormatting sqref="D21:J21">
    <cfRule type="expression" dxfId="62" priority="1" stopIfTrue="1">
      <formula>IF($D$21="",TRUE)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75" zoomScaleNormal="75" zoomScalePageLayoutView="55" workbookViewId="0">
      <pane ySplit="4" topLeftCell="A5" activePane="bottomLeft" state="frozen"/>
      <selection pane="bottomLeft"/>
    </sheetView>
  </sheetViews>
  <sheetFormatPr baseColWidth="10"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UM ZU BEGINNEN:</v>
      </c>
      <c r="C2" s="205"/>
      <c r="D2" s="205"/>
      <c r="E2" s="205"/>
      <c r="F2" s="232"/>
      <c r="G2" s="232"/>
      <c r="H2" s="232"/>
      <c r="I2" s="233"/>
      <c r="J2" s="438" t="str">
        <f ca="1">OFFSET(L!$C$1,MATCH("Smelter List"&amp;ADDRESS(ROW(),COLUMN(),4),L!$A:$A,0)-1,SL,,)</f>
        <v>Link zur "RMAP Conformant Smelter"- Liste</v>
      </c>
      <c r="K2" s="439"/>
      <c r="L2" s="439"/>
      <c r="M2" s="439"/>
      <c r="N2" s="439"/>
      <c r="O2" s="439"/>
      <c r="P2" s="234"/>
      <c r="Q2" s="235"/>
      <c r="R2" s="236"/>
      <c r="S2" s="236"/>
      <c r="T2" s="236"/>
      <c r="U2" s="267"/>
      <c r="V2" s="267"/>
      <c r="W2" s="268"/>
      <c r="X2" s="267"/>
      <c r="Y2" s="267"/>
      <c r="Z2" s="267"/>
      <c r="AH2" s="176" t="s">
        <v>498</v>
      </c>
    </row>
    <row r="3" spans="1:34" s="269" customFormat="1" ht="243.95" customHeight="1">
      <c r="A3" s="204"/>
      <c r="B3" s="440"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440"/>
      <c r="D3" s="440"/>
      <c r="E3" s="440"/>
      <c r="F3" s="270"/>
      <c r="G3" s="441" t="str">
        <f ca="1">OFFSET(L!$C$1,MATCH("General"&amp;"Cpy",L!$A:$A,0)-1,SL,,)</f>
        <v>© 2020 Responsible Minerals Initiative. All rights reserved.</v>
      </c>
      <c r="H3" s="441"/>
      <c r="I3" s="442"/>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 xml:space="preserve">Eingabespalte Schmelzofenidentifizierungsnummer </v>
      </c>
      <c r="B4" s="261" t="str">
        <f ca="1">OFFSET(L!$C$1,MATCH("Smelter List"&amp;ADDRESS(ROW(),COLUMN(),4),L!$A:$A,0)-1,SL,,)</f>
        <v>Metall (1)</v>
      </c>
      <c r="C4" s="261" t="str">
        <f ca="1">OFFSET(L!$C$1,MATCH("Smelter List"&amp;ADDRESS(ROW(),COLUMN(),4),L!$A:$A,0)-1,SL,,)</f>
        <v>Schmelzofensuche (*)</v>
      </c>
      <c r="D4" s="261" t="str">
        <f ca="1">OFFSET(L!$C$1,MATCH("Smelter List"&amp;ADDRESS(ROW(),COLUMN(),4),L!$A:$A,0)-1,SL,,)</f>
        <v>Schmelzofenname (1)</v>
      </c>
      <c r="E4" s="261" t="str">
        <f ca="1">OFFSET(L!$C$1,MATCH("Smelter List"&amp;ADDRESS(ROW(),COLUMN(),4),L!$A:$A,0)-1,SL,,)</f>
        <v>Schmelzhütten: Land (*)</v>
      </c>
      <c r="F4" s="261" t="str">
        <f ca="1">OFFSET(L!$C$1,MATCH("Smelter List"&amp;ADDRESS(ROW(),COLUMN(),4),L!$A:$A,0)-1,SL,,)</f>
        <v>Schmelzhütte Identifizierung</v>
      </c>
      <c r="G4" s="261" t="str">
        <f ca="1">OFFSET(L!$C$1,MATCH("Smelter List"&amp;ADDRESS(ROW(),COLUMN(),4),L!$A:$A,0)-1,SL,,)</f>
        <v>Quelle der Schmelzhütte Id-Nummer</v>
      </c>
      <c r="H4" s="175" t="str">
        <f ca="1">OFFSET(L!$C$1,MATCH("Smelter List"&amp;ADDRESS(ROW(),COLUMN(),4),L!$A:$A,0)-1,SL,,)</f>
        <v>Schmelzhütten: Straße</v>
      </c>
      <c r="I4" s="175" t="str">
        <f ca="1">OFFSET(L!$C$1,MATCH("Smelter List"&amp;ADDRESS(ROW(),COLUMN(),4),L!$A:$A,0)-1,SL,,)</f>
        <v>Schmelzhütten: Stadt</v>
      </c>
      <c r="J4" s="175" t="str">
        <f ca="1">OFFSET(L!$C$1,MATCH("Smelter List"&amp;ADDRESS(ROW(),COLUMN(),4),L!$A:$A,0)-1,SL,,)</f>
        <v>Schmelzhütten: Bundesland/Provinz</v>
      </c>
      <c r="K4" s="175" t="str">
        <f ca="1">OFFSET(L!$C$1,MATCH("Smelter List"&amp;ADDRESS(ROW(),COLUMN(),4),L!$A:$A,0)-1,SL,,)</f>
        <v xml:space="preserve">Schmelzhütten-Ansprechpartner: Name </v>
      </c>
      <c r="L4" s="175" t="str">
        <f ca="1">OFFSET(L!$C$1,MATCH("Smelter List"&amp;ADDRESS(ROW(),COLUMN(),4),L!$A:$A,0)-1,SL,,)</f>
        <v>Schmelzhütten-Ansprechpartner: E-mail</v>
      </c>
      <c r="M4" s="175" t="str">
        <f ca="1">OFFSET(L!$C$1,MATCH("Smelter List"&amp;ADDRESS(ROW(),COLUMN(),4),L!$A:$A,0)-1,SL,,)</f>
        <v>Vorgeschlagenen nächsten Schritte</v>
      </c>
      <c r="N4" s="175" t="str">
        <f ca="1">OFFSET(L!$C$1,MATCH("Smelter List"&amp;ADDRESS(ROW(),COLUMN(),4),L!$A:$A,0)-1,SL,,)</f>
        <v>Name der Mine(n) oder falls aus Recycling oder Schrott, tragen Sie "recycled" oder "Schrott" ein</v>
      </c>
      <c r="O4" s="175" t="str">
        <f ca="1">OFFSET(L!$C$1,MATCH("Smelter List"&amp;ADDRESS(ROW(),COLUMN(),4),L!$A:$A,0)-1,SL,,)</f>
        <v>Standort (Land) von Minen, falls aus Recycling oder Schrott gekauft, geben Sie "recycled" oder "Schrott" ein</v>
      </c>
      <c r="P4" s="175" t="str">
        <f ca="1">OFFSET(L!$C$1,MATCH("Smelter List"&amp;ADDRESS(ROW(),COLUMN(),4),L!$A:$A,0)-1,SL,,)</f>
        <v>Stammen 100% der Ausgangsstoffe der Schmelzhütte aus Recycling oder Schrott?</v>
      </c>
      <c r="Q4" s="176" t="str">
        <f ca="1">OFFSET(L!$C$1,MATCH("Smelter List"&amp;ADDRESS(ROW(),COLUMN(),4),L!$A:$A,0)-1,SL,,)</f>
        <v>Kommentare</v>
      </c>
      <c r="R4" s="261" t="s">
        <v>12747</v>
      </c>
      <c r="S4" s="261" t="s">
        <v>12730</v>
      </c>
      <c r="T4" s="261" t="s">
        <v>12731</v>
      </c>
      <c r="U4" s="239"/>
      <c r="V4" s="192"/>
      <c r="W4" s="192" t="s">
        <v>1347</v>
      </c>
      <c r="X4" s="192" t="s">
        <v>965</v>
      </c>
      <c r="Y4" s="192"/>
      <c r="Z4" s="192"/>
      <c r="AH4" s="176" t="s">
        <v>500</v>
      </c>
    </row>
    <row r="5" spans="1:34" s="277" customFormat="1" ht="32.25" customHeight="1">
      <c r="A5" s="332" t="s">
        <v>783</v>
      </c>
      <c r="B5" s="217" t="str">
        <f ca="1">IF(LEN(A5)=0,"",INDEX('Smelter Look-up'!$A:$A,MATCH($A5,'Smelter Look-up'!$E:$E,0)))</f>
        <v>Tin</v>
      </c>
      <c r="C5" s="221" t="str">
        <f ca="1">IF(LEN(A5)=0,"",INDEX('Smelter Look-up'!$C:$C,MATCH($A5,'Smelter Look-up'!$E:$E,0)))</f>
        <v>Alpha</v>
      </c>
      <c r="D5" s="283"/>
      <c r="E5" s="217" t="str">
        <f ca="1">IF(ISERROR($V5),"",OFFSET('Smelter Look-up'!$D$4,$V5-4,0)&amp;"")</f>
        <v>UNITED STATES OF AMERICA</v>
      </c>
      <c r="F5" s="217" t="str">
        <f ca="1">IF(ISERROR($V5),"",OFFSET('Smelter Look-up'!$E$4,$V5-4,0))</f>
        <v>CID000292</v>
      </c>
      <c r="G5" s="217" t="str">
        <f ca="1">IF(C5=$X$4,"Enter smelter details",IF(ISERROR($V5),"",OFFSET('Smelter Look-up'!$F$4,$V5-4,0)))</f>
        <v>RMI</v>
      </c>
      <c r="H5" s="218">
        <f ca="1">IF(ISERROR($V5),"",OFFSET('Smelter Look-up'!$G$4,$V5-4,0))</f>
        <v>0</v>
      </c>
      <c r="I5" s="219" t="str">
        <f ca="1">IF(ISERROR($V5),"",OFFSET('Smelter Look-up'!$H$4,$V5-4,0))</f>
        <v>Altoona</v>
      </c>
      <c r="J5" s="219" t="str">
        <f ca="1">IF(ISERROR($V5),"",OFFSET('Smelter Look-up'!$I$4,$V5-4,0))</f>
        <v>Pennsylvania</v>
      </c>
      <c r="K5" s="273"/>
      <c r="L5" s="273"/>
      <c r="M5" s="273"/>
      <c r="N5" s="273"/>
      <c r="O5" s="273"/>
      <c r="P5" s="220"/>
      <c r="Q5" s="274"/>
      <c r="R5" s="217" t="str">
        <f ca="1">IF(ISERROR($V5),"",OFFSET('Smelter Look-up'!$C$4,$V5-4,0)&amp;"")</f>
        <v>Alpha</v>
      </c>
      <c r="S5" s="225" t="str">
        <f t="shared" ref="S5" ca="1" si="0">IF(B5="","",IF(ISERROR(MATCH($E5,CL,0)),"Unknown",INDIRECT("'C'!$A$"&amp;MATCH($E5,CL,0)+1)))</f>
        <v>US</v>
      </c>
      <c r="T5" s="225" t="str">
        <f ca="1">IF(B5="","",IF(ISERROR(MATCH($J5,SorP!$B$1:$B$6230,0)),"",INDIRECT("'SorP'!$A$"&amp;MATCH($J5,SorP!$B$1:$B$6230,0))))</f>
        <v>US-PA</v>
      </c>
      <c r="U5" s="241"/>
      <c r="V5" s="275">
        <f ca="1">IF(C5="",NA(),MATCH($B5&amp;$C5,'Smelter Look-up'!$J:$J,0))</f>
        <v>356</v>
      </c>
      <c r="W5" s="276"/>
      <c r="X5" s="276">
        <f t="shared" ref="X5" ca="1" si="1">IF(AND(C5="Smelter not listed",OR(LEN(D5)=0,LEN(E5)=0)),1,0)</f>
        <v>0</v>
      </c>
      <c r="Y5" s="276"/>
      <c r="Z5" s="276"/>
      <c r="AB5" s="278" t="str">
        <f t="shared" ref="AB5" ca="1" si="2">B5&amp;C5</f>
        <v>TinAlpha</v>
      </c>
    </row>
    <row r="6" spans="1:34" s="277" customFormat="1" ht="42" customHeight="1">
      <c r="A6" s="332" t="s">
        <v>784</v>
      </c>
      <c r="B6" s="217" t="str">
        <f ca="1">IF(LEN(A6)=0,"",INDEX('Smelter Look-up'!$A:$A,MATCH($A6,'Smelter Look-up'!$E:$E,0)))</f>
        <v>Tin</v>
      </c>
      <c r="C6" s="221" t="str">
        <f ca="1">IF(LEN(A6)=0,"",INDEX('Smelter Look-up'!$C:$C,MATCH($A6,'Smelter Look-up'!$E:$E,0)))</f>
        <v>EM Vinto</v>
      </c>
      <c r="D6" s="283"/>
      <c r="E6" s="217" t="str">
        <f ca="1">IF(ISERROR($V6),"",OFFSET('Smelter Look-up'!$D$4,$V6-4,0)&amp;"")</f>
        <v>BOLIVIA (PLURINATIONAL STATE OF)</v>
      </c>
      <c r="F6" s="217" t="str">
        <f ca="1">IF(ISERROR($V6),"",OFFSET('Smelter Look-up'!$E$4,$V6-4,0))</f>
        <v>CID000438</v>
      </c>
      <c r="G6" s="217" t="str">
        <f ca="1">IF(C6=$X$4,"Enter smelter details",IF(ISERROR($V6),"",OFFSET('Smelter Look-up'!$F$4,$V6-4,0)))</f>
        <v>RMI</v>
      </c>
      <c r="H6" s="218">
        <f ca="1">IF(ISERROR($V6),"",OFFSET('Smelter Look-up'!$G$4,$V6-4,0))</f>
        <v>0</v>
      </c>
      <c r="I6" s="219" t="str">
        <f ca="1">IF(ISERROR($V6),"",OFFSET('Smelter Look-up'!$H$4,$V6-4,0))</f>
        <v>Oruro</v>
      </c>
      <c r="J6" s="219" t="str">
        <f ca="1">IF(ISERROR($V6),"",OFFSET('Smelter Look-up'!$I$4,$V6-4,0))</f>
        <v>Oruro</v>
      </c>
      <c r="K6" s="273"/>
      <c r="L6" s="273"/>
      <c r="M6" s="273"/>
      <c r="N6" s="273"/>
      <c r="O6" s="273"/>
      <c r="P6" s="220"/>
      <c r="Q6" s="274"/>
      <c r="R6" s="217" t="str">
        <f ca="1">IF(ISERROR($V6),"",OFFSET('Smelter Look-up'!$C$4,$V6-4,0)&amp;"")</f>
        <v>EM Vinto</v>
      </c>
      <c r="S6" s="225" t="str">
        <f t="shared" ref="S6:S37" ca="1" si="3">IF(B6="","",IF(ISERROR(MATCH($E6,CL,0)),"Unknown",INDIRECT("'C'!$A$"&amp;MATCH($E6,CL,0)+1)))</f>
        <v>BO</v>
      </c>
      <c r="T6" s="225" t="str">
        <f ca="1">IF(B6="","",IF(ISERROR(MATCH($J6,SorP!$B$1:$B$6230,0)),"",INDIRECT("'SorP'!$A$"&amp;MATCH($J6,SorP!$B$1:$B$6230,0))))</f>
        <v>BO-O</v>
      </c>
      <c r="U6" s="241"/>
      <c r="V6" s="275">
        <f ca="1">IF(C6="",NA(),MATCH($B6&amp;$C6,'Smelter Look-up'!$J:$J,0))</f>
        <v>377</v>
      </c>
      <c r="W6" s="276"/>
      <c r="X6" s="276">
        <f t="shared" ref="X6:X37" ca="1" si="4">IF(AND(C6="Smelter not listed",OR(LEN(D6)=0,LEN(E6)=0)),1,0)</f>
        <v>0</v>
      </c>
      <c r="Y6" s="276"/>
      <c r="Z6" s="276"/>
      <c r="AB6" s="278" t="str">
        <f t="shared" ref="AB6:AB37" ca="1" si="5">B6&amp;C6</f>
        <v>TinEM Vinto</v>
      </c>
    </row>
    <row r="7" spans="1:34" s="277" customFormat="1" ht="20.25" customHeight="1">
      <c r="A7" s="332" t="s">
        <v>786</v>
      </c>
      <c r="B7" s="217" t="str">
        <f ca="1">IF(LEN(A7)=0,"",INDEX('Smelter Look-up'!$A:$A,MATCH($A7,'Smelter Look-up'!$E:$E,0)))</f>
        <v>Tin</v>
      </c>
      <c r="C7" s="221" t="str">
        <f ca="1">IF(LEN(A7)=0,"",INDEX('Smelter Look-up'!$C:$C,MATCH($A7,'Smelter Look-up'!$E:$E,0)))</f>
        <v>Fenix Metals</v>
      </c>
      <c r="D7" s="283"/>
      <c r="E7" s="217" t="str">
        <f ca="1">IF(ISERROR($V7),"",OFFSET('Smelter Look-up'!$D$4,$V7-4,0)&amp;"")</f>
        <v>POLAND</v>
      </c>
      <c r="F7" s="217" t="str">
        <f ca="1">IF(ISERROR($V7),"",OFFSET('Smelter Look-up'!$E$4,$V7-4,0))</f>
        <v>CID000468</v>
      </c>
      <c r="G7" s="217" t="str">
        <f ca="1">IF(C7=$X$4,"Enter smelter details",IF(ISERROR($V7),"",OFFSET('Smelter Look-up'!$F$4,$V7-4,0)))</f>
        <v>RMI</v>
      </c>
      <c r="H7" s="218">
        <f ca="1">IF(ISERROR($V7),"",OFFSET('Smelter Look-up'!$G$4,$V7-4,0))</f>
        <v>0</v>
      </c>
      <c r="I7" s="219" t="str">
        <f ca="1">IF(ISERROR($V7),"",OFFSET('Smelter Look-up'!$H$4,$V7-4,0))</f>
        <v>Chmielów</v>
      </c>
      <c r="J7" s="219" t="str">
        <f ca="1">IF(ISERROR($V7),"",OFFSET('Smelter Look-up'!$I$4,$V7-4,0))</f>
        <v>Podkarpackie</v>
      </c>
      <c r="K7" s="273"/>
      <c r="L7" s="273"/>
      <c r="M7" s="273"/>
      <c r="N7" s="273"/>
      <c r="O7" s="273"/>
      <c r="P7" s="220"/>
      <c r="Q7" s="274"/>
      <c r="R7" s="217" t="str">
        <f ca="1">IF(ISERROR($V7),"",OFFSET('Smelter Look-up'!$C$4,$V7-4,0)&amp;"")</f>
        <v>Fenix Metals</v>
      </c>
      <c r="S7" s="225" t="str">
        <f t="shared" ca="1" si="3"/>
        <v>PL</v>
      </c>
      <c r="T7" s="225" t="str">
        <f ca="1">IF(B7="","",IF(ISERROR(MATCH($J7,SorP!$B$1:$B$6230,0)),"",INDIRECT("'SorP'!$A$"&amp;MATCH($J7,SorP!$B$1:$B$6230,0))))</f>
        <v>PL-18</v>
      </c>
      <c r="U7" s="241"/>
      <c r="V7" s="275">
        <f ca="1">IF(C7="",NA(),MATCH($B7&amp;$C7,'Smelter Look-up'!$J:$J,0))</f>
        <v>383</v>
      </c>
      <c r="W7" s="276"/>
      <c r="X7" s="276">
        <f t="shared" ca="1" si="4"/>
        <v>0</v>
      </c>
      <c r="Y7" s="276"/>
      <c r="Z7" s="276"/>
      <c r="AB7" s="278" t="str">
        <f t="shared" ca="1" si="5"/>
        <v>TinFenix Metals</v>
      </c>
    </row>
    <row r="8" spans="1:34" s="277" customFormat="1" ht="20.25" customHeight="1">
      <c r="A8" s="332" t="s">
        <v>787</v>
      </c>
      <c r="B8" s="217" t="str">
        <f ca="1">IF(LEN(A8)=0,"",INDEX('Smelter Look-up'!$A:$A,MATCH($A8,'Smelter Look-up'!$E:$E,0)))</f>
        <v>Tin</v>
      </c>
      <c r="C8" s="221" t="str">
        <f ca="1">IF(LEN(A8)=0,"",INDEX('Smelter Look-up'!$C:$C,MATCH($A8,'Smelter Look-up'!$E:$E,0)))</f>
        <v>Gejiu Non-Ferrous Metal Processing Co., Ltd.</v>
      </c>
      <c r="D8" s="283"/>
      <c r="E8" s="217" t="str">
        <f ca="1">IF(ISERROR($V8),"",OFFSET('Smelter Look-up'!$D$4,$V8-4,0)&amp;"")</f>
        <v>CHINA</v>
      </c>
      <c r="F8" s="217" t="str">
        <f ca="1">IF(ISERROR($V8),"",OFFSET('Smelter Look-up'!$E$4,$V8-4,0))</f>
        <v>CID000538</v>
      </c>
      <c r="G8" s="217" t="str">
        <f ca="1">IF(C8=$X$4,"Enter smelter details",IF(ISERROR($V8),"",OFFSET('Smelter Look-up'!$F$4,$V8-4,0)))</f>
        <v>RMI</v>
      </c>
      <c r="H8" s="218">
        <f ca="1">IF(ISERROR($V8),"",OFFSET('Smelter Look-up'!$G$4,$V8-4,0))</f>
        <v>0</v>
      </c>
      <c r="I8" s="219" t="str">
        <f ca="1">IF(ISERROR($V8),"",OFFSET('Smelter Look-up'!$H$4,$V8-4,0))</f>
        <v>Gejiu</v>
      </c>
      <c r="J8" s="219" t="str">
        <f ca="1">IF(ISERROR($V8),"",OFFSET('Smelter Look-up'!$I$4,$V8-4,0))</f>
        <v>Yunnan Sheng</v>
      </c>
      <c r="K8" s="273"/>
      <c r="L8" s="273"/>
      <c r="M8" s="273"/>
      <c r="N8" s="273"/>
      <c r="O8" s="273"/>
      <c r="P8" s="220"/>
      <c r="Q8" s="274"/>
      <c r="R8" s="217" t="str">
        <f ca="1">IF(ISERROR($V8),"",OFFSET('Smelter Look-up'!$C$4,$V8-4,0)&amp;"")</f>
        <v>Gejiu Non-Ferrous Metal Processing Co., Ltd.</v>
      </c>
      <c r="S8" s="225" t="str">
        <f t="shared" ca="1" si="3"/>
        <v>CN</v>
      </c>
      <c r="T8" s="225" t="str">
        <f ca="1">IF(B8="","",IF(ISERROR(MATCH($J8,SorP!$B$1:$B$6230,0)),"",INDIRECT("'SorP'!$A$"&amp;MATCH($J8,SorP!$B$1:$B$6230,0))))</f>
        <v>CN-YN</v>
      </c>
      <c r="U8" s="241"/>
      <c r="V8" s="275">
        <f ca="1">IF(C8="",NA(),MATCH($B8&amp;$C8,'Smelter Look-up'!$J:$J,0))</f>
        <v>389</v>
      </c>
      <c r="W8" s="276"/>
      <c r="X8" s="276">
        <f t="shared" ca="1" si="4"/>
        <v>0</v>
      </c>
      <c r="Y8" s="276"/>
      <c r="Z8" s="276"/>
      <c r="AB8" s="278" t="str">
        <f t="shared" ca="1" si="5"/>
        <v>TinGejiu Non-Ferrous Metal Processing Co., Ltd.</v>
      </c>
    </row>
    <row r="9" spans="1:34" s="277" customFormat="1" ht="20.25" customHeight="1">
      <c r="A9" s="332" t="s">
        <v>789</v>
      </c>
      <c r="B9" s="217" t="str">
        <f ca="1">IF(LEN(A9)=0,"",INDEX('Smelter Look-up'!$A:$A,MATCH($A9,'Smelter Look-up'!$E:$E,0)))</f>
        <v>Tin</v>
      </c>
      <c r="C9" s="221" t="str">
        <f ca="1">IF(LEN(A9)=0,"",INDEX('Smelter Look-up'!$C:$C,MATCH($A9,'Smelter Look-up'!$E:$E,0)))</f>
        <v>Huichang Jinshunda Tin Co., Ltd.</v>
      </c>
      <c r="D9" s="283"/>
      <c r="E9" s="217" t="str">
        <f ca="1">IF(ISERROR($V9),"",OFFSET('Smelter Look-up'!$D$4,$V9-4,0)&amp;"")</f>
        <v>CHINA</v>
      </c>
      <c r="F9" s="217" t="str">
        <f ca="1">IF(ISERROR($V9),"",OFFSET('Smelter Look-up'!$E$4,$V9-4,0))</f>
        <v>CID000760</v>
      </c>
      <c r="G9" s="217" t="str">
        <f ca="1">IF(C9=$X$4,"Enter smelter details",IF(ISERROR($V9),"",OFFSET('Smelter Look-up'!$F$4,$V9-4,0)))</f>
        <v>RMI</v>
      </c>
      <c r="H9" s="218">
        <f ca="1">IF(ISERROR($V9),"",OFFSET('Smelter Look-up'!$G$4,$V9-4,0))</f>
        <v>0</v>
      </c>
      <c r="I9" s="219" t="str">
        <f ca="1">IF(ISERROR($V9),"",OFFSET('Smelter Look-up'!$H$4,$V9-4,0))</f>
        <v>Ganzhou</v>
      </c>
      <c r="J9" s="219" t="str">
        <f ca="1">IF(ISERROR($V9),"",OFFSET('Smelter Look-up'!$I$4,$V9-4,0))</f>
        <v>Jiangxi Sheng</v>
      </c>
      <c r="K9" s="273"/>
      <c r="L9" s="273"/>
      <c r="M9" s="273"/>
      <c r="N9" s="273"/>
      <c r="O9" s="273"/>
      <c r="P9" s="220"/>
      <c r="Q9" s="274"/>
      <c r="R9" s="217" t="str">
        <f ca="1">IF(ISERROR($V9),"",OFFSET('Smelter Look-up'!$C$4,$V9-4,0)&amp;"")</f>
        <v>Huichang Jinshunda Tin Co., Ltd.</v>
      </c>
      <c r="S9" s="225" t="str">
        <f t="shared" ca="1" si="3"/>
        <v>CN</v>
      </c>
      <c r="T9" s="225" t="str">
        <f ca="1">IF(B9="","",IF(ISERROR(MATCH($J9,SorP!$B$1:$B$6230,0)),"",INDIRECT("'SorP'!$A$"&amp;MATCH($J9,SorP!$B$1:$B$6230,0))))</f>
        <v>CN-JX</v>
      </c>
      <c r="U9" s="241"/>
      <c r="V9" s="275">
        <f ca="1">IF(C9="",NA(),MATCH($B9&amp;$C9,'Smelter Look-up'!$J:$J,0))</f>
        <v>400</v>
      </c>
      <c r="W9" s="276"/>
      <c r="X9" s="276">
        <f t="shared" ca="1" si="4"/>
        <v>0</v>
      </c>
      <c r="Y9" s="276"/>
      <c r="Z9" s="276"/>
      <c r="AB9" s="278" t="str">
        <f t="shared" ca="1" si="5"/>
        <v>TinHuichang Jinshunda Tin Co., Ltd.</v>
      </c>
    </row>
    <row r="10" spans="1:34" s="277" customFormat="1" ht="20.25" customHeight="1">
      <c r="A10" s="332" t="s">
        <v>790</v>
      </c>
      <c r="B10" s="217" t="str">
        <f ca="1">IF(LEN(A10)=0,"",INDEX('Smelter Look-up'!$A:$A,MATCH($A10,'Smelter Look-up'!$E:$E,0)))</f>
        <v>Tin</v>
      </c>
      <c r="C10" s="221" t="str">
        <f ca="1">IF(LEN(A10)=0,"",INDEX('Smelter Look-up'!$C:$C,MATCH($A10,'Smelter Look-up'!$E:$E,0)))</f>
        <v>Gejiu Kai Meng Industry and Trade LLC</v>
      </c>
      <c r="D10" s="283"/>
      <c r="E10" s="217" t="str">
        <f ca="1">IF(ISERROR($V10),"",OFFSET('Smelter Look-up'!$D$4,$V10-4,0)&amp;"")</f>
        <v>CHINA</v>
      </c>
      <c r="F10" s="217" t="str">
        <f ca="1">IF(ISERROR($V10),"",OFFSET('Smelter Look-up'!$E$4,$V10-4,0))</f>
        <v>CID000942</v>
      </c>
      <c r="G10" s="217" t="str">
        <f ca="1">IF(C10=$X$4,"Enter smelter details",IF(ISERROR($V10),"",OFFSET('Smelter Look-up'!$F$4,$V10-4,0)))</f>
        <v>RMI</v>
      </c>
      <c r="H10" s="218">
        <f ca="1">IF(ISERROR($V10),"",OFFSET('Smelter Look-up'!$G$4,$V10-4,0))</f>
        <v>0</v>
      </c>
      <c r="I10" s="219" t="str">
        <f ca="1">IF(ISERROR($V10),"",OFFSET('Smelter Look-up'!$H$4,$V10-4,0))</f>
        <v>Gejiu</v>
      </c>
      <c r="J10" s="219" t="str">
        <f ca="1">IF(ISERROR($V10),"",OFFSET('Smelter Look-up'!$I$4,$V10-4,0))</f>
        <v>Yunnan Sheng</v>
      </c>
      <c r="K10" s="273"/>
      <c r="L10" s="273"/>
      <c r="M10" s="273"/>
      <c r="N10" s="273"/>
      <c r="O10" s="273"/>
      <c r="P10" s="220"/>
      <c r="Q10" s="274"/>
      <c r="R10" s="217" t="str">
        <f ca="1">IF(ISERROR($V10),"",OFFSET('Smelter Look-up'!$C$4,$V10-4,0)&amp;"")</f>
        <v>Gejiu Kai Meng Industry and Trade LLC</v>
      </c>
      <c r="S10" s="225" t="str">
        <f t="shared" ca="1" si="3"/>
        <v>CN</v>
      </c>
      <c r="T10" s="225" t="str">
        <f ca="1">IF(B10="","",IF(ISERROR(MATCH($J10,SorP!$B$1:$B$6230,0)),"",INDIRECT("'SorP'!$A$"&amp;MATCH($J10,SorP!$B$1:$B$6230,0))))</f>
        <v>CN-YN</v>
      </c>
      <c r="U10" s="241"/>
      <c r="V10" s="275">
        <f ca="1">IF(C10="",NA(),MATCH($B10&amp;$C10,'Smelter Look-up'!$J:$J,0))</f>
        <v>388</v>
      </c>
      <c r="W10" s="276"/>
      <c r="X10" s="276">
        <f t="shared" ca="1" si="4"/>
        <v>0</v>
      </c>
      <c r="Y10" s="276"/>
      <c r="Z10" s="276"/>
      <c r="AB10" s="278" t="str">
        <f t="shared" ca="1" si="5"/>
        <v>TinGejiu Kai Meng Industry and Trade LLC</v>
      </c>
    </row>
    <row r="11" spans="1:34" s="277" customFormat="1" ht="29.25" customHeight="1">
      <c r="A11" s="332" t="s">
        <v>791</v>
      </c>
      <c r="B11" s="217" t="str">
        <f ca="1">IF(LEN(A11)=0,"",INDEX('Smelter Look-up'!$A:$A,MATCH($A11,'Smelter Look-up'!$E:$E,0)))</f>
        <v>Tin</v>
      </c>
      <c r="C11" s="221" t="str">
        <f ca="1">IF(LEN(A11)=0,"",INDEX('Smelter Look-up'!$C:$C,MATCH($A11,'Smelter Look-up'!$E:$E,0)))</f>
        <v>China Tin Group Co., Ltd.</v>
      </c>
      <c r="D11" s="283"/>
      <c r="E11" s="217" t="str">
        <f ca="1">IF(ISERROR($V11),"",OFFSET('Smelter Look-up'!$D$4,$V11-4,0)&amp;"")</f>
        <v>CHINA</v>
      </c>
      <c r="F11" s="217" t="str">
        <f ca="1">IF(ISERROR($V11),"",OFFSET('Smelter Look-up'!$E$4,$V11-4,0))</f>
        <v>CID001070</v>
      </c>
      <c r="G11" s="217" t="str">
        <f ca="1">IF(C11=$X$4,"Enter smelter details",IF(ISERROR($V11),"",OFFSET('Smelter Look-up'!$F$4,$V11-4,0)))</f>
        <v>RMI</v>
      </c>
      <c r="H11" s="218">
        <f ca="1">IF(ISERROR($V11),"",OFFSET('Smelter Look-up'!$G$4,$V11-4,0))</f>
        <v>0</v>
      </c>
      <c r="I11" s="219" t="str">
        <f ca="1">IF(ISERROR($V11),"",OFFSET('Smelter Look-up'!$H$4,$V11-4,0))</f>
        <v>Laibin</v>
      </c>
      <c r="J11" s="219" t="str">
        <f ca="1">IF(ISERROR($V11),"",OFFSET('Smelter Look-up'!$I$4,$V11-4,0))</f>
        <v>Guangxi Zhuangzu Zizhiqu</v>
      </c>
      <c r="K11" s="273"/>
      <c r="L11" s="273"/>
      <c r="M11" s="273"/>
      <c r="N11" s="273"/>
      <c r="O11" s="273"/>
      <c r="P11" s="220"/>
      <c r="Q11" s="274"/>
      <c r="R11" s="217" t="str">
        <f ca="1">IF(ISERROR($V11),"",OFFSET('Smelter Look-up'!$C$4,$V11-4,0)&amp;"")</f>
        <v>China Tin Group Co., Ltd.</v>
      </c>
      <c r="S11" s="225" t="str">
        <f t="shared" ca="1" si="3"/>
        <v>CN</v>
      </c>
      <c r="T11" s="225" t="str">
        <f ca="1">IF(B11="","",IF(ISERROR(MATCH($J11,SorP!$B$1:$B$6230,0)),"",INDIRECT("'SorP'!$A$"&amp;MATCH($J11,SorP!$B$1:$B$6230,0))))</f>
        <v>CN-GX</v>
      </c>
      <c r="U11" s="241"/>
      <c r="V11" s="275">
        <f ca="1">IF(C11="",NA(),MATCH($B11&amp;$C11,'Smelter Look-up'!$J:$J,0))</f>
        <v>367</v>
      </c>
      <c r="W11" s="276"/>
      <c r="X11" s="276">
        <f t="shared" ca="1" si="4"/>
        <v>0</v>
      </c>
      <c r="Y11" s="276"/>
      <c r="Z11" s="276"/>
      <c r="AB11" s="278" t="str">
        <f t="shared" ca="1" si="5"/>
        <v>TinChina Tin Group Co., Ltd.</v>
      </c>
    </row>
    <row r="12" spans="1:34" s="277" customFormat="1" ht="20.25" customHeight="1">
      <c r="A12" s="332" t="s">
        <v>792</v>
      </c>
      <c r="B12" s="217" t="str">
        <f ca="1">IF(LEN(A12)=0,"",INDEX('Smelter Look-up'!$A:$A,MATCH($A12,'Smelter Look-up'!$E:$E,0)))</f>
        <v>Tin</v>
      </c>
      <c r="C12" s="221" t="str">
        <f ca="1">IF(LEN(A12)=0,"",INDEX('Smelter Look-up'!$C:$C,MATCH($A12,'Smelter Look-up'!$E:$E,0)))</f>
        <v>Malaysia Smelting Corporation (MSC)</v>
      </c>
      <c r="D12" s="283"/>
      <c r="E12" s="217" t="str">
        <f ca="1">IF(ISERROR($V12),"",OFFSET('Smelter Look-up'!$D$4,$V12-4,0)&amp;"")</f>
        <v>MALAYSIA</v>
      </c>
      <c r="F12" s="217" t="str">
        <f ca="1">IF(ISERROR($V12),"",OFFSET('Smelter Look-up'!$E$4,$V12-4,0))</f>
        <v>CID001105</v>
      </c>
      <c r="G12" s="217" t="str">
        <f ca="1">IF(C12=$X$4,"Enter smelter details",IF(ISERROR($V12),"",OFFSET('Smelter Look-up'!$F$4,$V12-4,0)))</f>
        <v>RMI</v>
      </c>
      <c r="H12" s="218">
        <f ca="1">IF(ISERROR($V12),"",OFFSET('Smelter Look-up'!$G$4,$V12-4,0))</f>
        <v>0</v>
      </c>
      <c r="I12" s="219" t="str">
        <f ca="1">IF(ISERROR($V12),"",OFFSET('Smelter Look-up'!$H$4,$V12-4,0))</f>
        <v>Butterworth</v>
      </c>
      <c r="J12" s="219" t="str">
        <f ca="1">IF(ISERROR($V12),"",OFFSET('Smelter Look-up'!$I$4,$V12-4,0))</f>
        <v>Pulau Pinang</v>
      </c>
      <c r="K12" s="273"/>
      <c r="L12" s="273"/>
      <c r="M12" s="273"/>
      <c r="N12" s="273"/>
      <c r="O12" s="273"/>
      <c r="P12" s="220"/>
      <c r="Q12" s="274"/>
      <c r="R12" s="217" t="str">
        <f ca="1">IF(ISERROR($V12),"",OFFSET('Smelter Look-up'!$C$4,$V12-4,0)&amp;"")</f>
        <v>Malaysia Smelting Corporation (MSC)</v>
      </c>
      <c r="S12" s="225" t="str">
        <f t="shared" ca="1" si="3"/>
        <v>MY</v>
      </c>
      <c r="T12" s="225" t="str">
        <f ca="1">IF(B12="","",IF(ISERROR(MATCH($J12,SorP!$B$1:$B$6230,0)),"",INDIRECT("'SorP'!$A$"&amp;MATCH($J12,SorP!$B$1:$B$6230,0))))</f>
        <v>MY-07</v>
      </c>
      <c r="U12" s="241"/>
      <c r="V12" s="275">
        <f ca="1">IF(C12="",NA(),MATCH($B12&amp;$C12,'Smelter Look-up'!$J:$J,0))</f>
        <v>414</v>
      </c>
      <c r="W12" s="276"/>
      <c r="X12" s="276">
        <f t="shared" ca="1" si="4"/>
        <v>0</v>
      </c>
      <c r="Y12" s="276"/>
      <c r="Z12" s="276"/>
      <c r="AB12" s="278" t="str">
        <f t="shared" ca="1" si="5"/>
        <v>TinMalaysia Smelting Corporation (MSC)</v>
      </c>
    </row>
    <row r="13" spans="1:34" s="277" customFormat="1" ht="20.25" customHeight="1">
      <c r="A13" s="332" t="s">
        <v>1820</v>
      </c>
      <c r="B13" s="217" t="str">
        <f ca="1">IF(LEN(A13)=0,"",INDEX('Smelter Look-up'!$A:$A,MATCH($A13,'Smelter Look-up'!$E:$E,0)))</f>
        <v>Tin</v>
      </c>
      <c r="C13" s="221" t="str">
        <f ca="1">IF(LEN(A13)=0,"",INDEX('Smelter Look-up'!$C:$C,MATCH($A13,'Smelter Look-up'!$E:$E,0)))</f>
        <v>Metallic Resources, Inc.</v>
      </c>
      <c r="D13" s="283"/>
      <c r="E13" s="217" t="str">
        <f ca="1">IF(ISERROR($V13),"",OFFSET('Smelter Look-up'!$D$4,$V13-4,0)&amp;"")</f>
        <v>UNITED STATES OF AMERICA</v>
      </c>
      <c r="F13" s="217" t="str">
        <f ca="1">IF(ISERROR($V13),"",OFFSET('Smelter Look-up'!$E$4,$V13-4,0))</f>
        <v>CID001142</v>
      </c>
      <c r="G13" s="217" t="str">
        <f ca="1">IF(C13=$X$4,"Enter smelter details",IF(ISERROR($V13),"",OFFSET('Smelter Look-up'!$F$4,$V13-4,0)))</f>
        <v>RMI</v>
      </c>
      <c r="H13" s="218">
        <f ca="1">IF(ISERROR($V13),"",OFFSET('Smelter Look-up'!$G$4,$V13-4,0))</f>
        <v>0</v>
      </c>
      <c r="I13" s="219" t="str">
        <f ca="1">IF(ISERROR($V13),"",OFFSET('Smelter Look-up'!$H$4,$V13-4,0))</f>
        <v>Twinsburg</v>
      </c>
      <c r="J13" s="219" t="str">
        <f ca="1">IF(ISERROR($V13),"",OFFSET('Smelter Look-up'!$I$4,$V13-4,0))</f>
        <v>Ohio</v>
      </c>
      <c r="K13" s="273"/>
      <c r="L13" s="273"/>
      <c r="M13" s="273"/>
      <c r="N13" s="273"/>
      <c r="O13" s="273"/>
      <c r="P13" s="220"/>
      <c r="Q13" s="274"/>
      <c r="R13" s="217" t="str">
        <f ca="1">IF(ISERROR($V13),"",OFFSET('Smelter Look-up'!$C$4,$V13-4,0)&amp;"")</f>
        <v>Metallic Resources, Inc.</v>
      </c>
      <c r="S13" s="225" t="str">
        <f t="shared" ca="1" si="3"/>
        <v>US</v>
      </c>
      <c r="T13" s="225" t="str">
        <f ca="1">IF(B13="","",IF(ISERROR(MATCH($J13,SorP!$B$1:$B$6230,0)),"",INDIRECT("'SorP'!$A$"&amp;MATCH($J13,SorP!$B$1:$B$6230,0))))</f>
        <v>US-OH</v>
      </c>
      <c r="U13" s="241"/>
      <c r="V13" s="275">
        <f ca="1">IF(C13="",NA(),MATCH($B13&amp;$C13,'Smelter Look-up'!$J:$J,0))</f>
        <v>418</v>
      </c>
      <c r="W13" s="276"/>
      <c r="X13" s="276">
        <f t="shared" ca="1" si="4"/>
        <v>0</v>
      </c>
      <c r="Y13" s="276"/>
      <c r="Z13" s="276"/>
      <c r="AB13" s="278" t="str">
        <f t="shared" ca="1" si="5"/>
        <v>TinMetallic Resources, Inc.</v>
      </c>
    </row>
    <row r="14" spans="1:34" s="277" customFormat="1" ht="20.25" customHeight="1">
      <c r="A14" s="332" t="s">
        <v>793</v>
      </c>
      <c r="B14" s="217" t="str">
        <f ca="1">IF(LEN(A14)=0,"",INDEX('Smelter Look-up'!$A:$A,MATCH($A14,'Smelter Look-up'!$E:$E,0)))</f>
        <v>Tin</v>
      </c>
      <c r="C14" s="221" t="str">
        <f ca="1">IF(LEN(A14)=0,"",INDEX('Smelter Look-up'!$C:$C,MATCH($A14,'Smelter Look-up'!$E:$E,0)))</f>
        <v>Mineracao Taboca S.A.</v>
      </c>
      <c r="D14" s="283"/>
      <c r="E14" s="217" t="str">
        <f ca="1">IF(ISERROR($V14),"",OFFSET('Smelter Look-up'!$D$4,$V14-4,0)&amp;"")</f>
        <v>BRAZIL</v>
      </c>
      <c r="F14" s="217" t="str">
        <f ca="1">IF(ISERROR($V14),"",OFFSET('Smelter Look-up'!$E$4,$V14-4,0))</f>
        <v>CID001173</v>
      </c>
      <c r="G14" s="217" t="str">
        <f ca="1">IF(C14=$X$4,"Enter smelter details",IF(ISERROR($V14),"",OFFSET('Smelter Look-up'!$F$4,$V14-4,0)))</f>
        <v>RMI</v>
      </c>
      <c r="H14" s="218">
        <f ca="1">IF(ISERROR($V14),"",OFFSET('Smelter Look-up'!$G$4,$V14-4,0))</f>
        <v>0</v>
      </c>
      <c r="I14" s="219" t="str">
        <f ca="1">IF(ISERROR($V14),"",OFFSET('Smelter Look-up'!$H$4,$V14-4,0))</f>
        <v>Bairro Guarapiranga</v>
      </c>
      <c r="J14" s="219" t="str">
        <f ca="1">IF(ISERROR($V14),"",OFFSET('Smelter Look-up'!$I$4,$V14-4,0))</f>
        <v>São Paulo</v>
      </c>
      <c r="K14" s="273"/>
      <c r="L14" s="273"/>
      <c r="M14" s="273"/>
      <c r="N14" s="273"/>
      <c r="O14" s="273"/>
      <c r="P14" s="220"/>
      <c r="Q14" s="274"/>
      <c r="R14" s="217" t="str">
        <f ca="1">IF(ISERROR($V14),"",OFFSET('Smelter Look-up'!$C$4,$V14-4,0)&amp;"")</f>
        <v>Mineracao Taboca S.A.</v>
      </c>
      <c r="S14" s="225" t="str">
        <f t="shared" ca="1" si="3"/>
        <v>BR</v>
      </c>
      <c r="T14" s="225" t="str">
        <f ca="1">IF(B14="","",IF(ISERROR(MATCH($J14,SorP!$B$1:$B$6230,0)),"",INDIRECT("'SorP'!$A$"&amp;MATCH($J14,SorP!$B$1:$B$6230,0))))</f>
        <v>BR-SP</v>
      </c>
      <c r="U14" s="241"/>
      <c r="V14" s="275">
        <f ca="1">IF(C14="",NA(),MATCH($B14&amp;$C14,'Smelter Look-up'!$J:$J,0))</f>
        <v>421</v>
      </c>
      <c r="W14" s="276"/>
      <c r="X14" s="276">
        <f t="shared" ca="1" si="4"/>
        <v>0</v>
      </c>
      <c r="Y14" s="276"/>
      <c r="Z14" s="276"/>
      <c r="AB14" s="278" t="str">
        <f t="shared" ca="1" si="5"/>
        <v>TinMineracao Taboca S.A.</v>
      </c>
    </row>
    <row r="15" spans="1:34" s="277" customFormat="1" ht="20.25" customHeight="1">
      <c r="A15" s="332" t="s">
        <v>794</v>
      </c>
      <c r="B15" s="217" t="str">
        <f ca="1">IF(LEN(A15)=0,"",INDEX('Smelter Look-up'!$A:$A,MATCH($A15,'Smelter Look-up'!$E:$E,0)))</f>
        <v>Tin</v>
      </c>
      <c r="C15" s="221" t="str">
        <f ca="1">IF(LEN(A15)=0,"",INDEX('Smelter Look-up'!$C:$C,MATCH($A15,'Smelter Look-up'!$E:$E,0)))</f>
        <v>Minsur</v>
      </c>
      <c r="D15" s="283"/>
      <c r="E15" s="217" t="str">
        <f ca="1">IF(ISERROR($V15),"",OFFSET('Smelter Look-up'!$D$4,$V15-4,0)&amp;"")</f>
        <v>PERU</v>
      </c>
      <c r="F15" s="217" t="str">
        <f ca="1">IF(ISERROR($V15),"",OFFSET('Smelter Look-up'!$E$4,$V15-4,0))</f>
        <v>CID001182</v>
      </c>
      <c r="G15" s="217" t="str">
        <f ca="1">IF(C15=$X$4,"Enter smelter details",IF(ISERROR($V15),"",OFFSET('Smelter Look-up'!$F$4,$V15-4,0)))</f>
        <v>RMI</v>
      </c>
      <c r="H15" s="218">
        <f ca="1">IF(ISERROR($V15),"",OFFSET('Smelter Look-up'!$G$4,$V15-4,0))</f>
        <v>0</v>
      </c>
      <c r="I15" s="219" t="str">
        <f ca="1">IF(ISERROR($V15),"",OFFSET('Smelter Look-up'!$H$4,$V15-4,0))</f>
        <v>Paracas</v>
      </c>
      <c r="J15" s="219" t="str">
        <f ca="1">IF(ISERROR($V15),"",OFFSET('Smelter Look-up'!$I$4,$V15-4,0))</f>
        <v>Ika</v>
      </c>
      <c r="K15" s="273"/>
      <c r="L15" s="273"/>
      <c r="M15" s="273"/>
      <c r="N15" s="273"/>
      <c r="O15" s="273"/>
      <c r="P15" s="220"/>
      <c r="Q15" s="274"/>
      <c r="R15" s="217" t="str">
        <f ca="1">IF(ISERROR($V15),"",OFFSET('Smelter Look-up'!$C$4,$V15-4,0)&amp;"")</f>
        <v>Minsur</v>
      </c>
      <c r="S15" s="225" t="str">
        <f t="shared" ca="1" si="3"/>
        <v>PE</v>
      </c>
      <c r="T15" s="225" t="str">
        <f ca="1">IF(B15="","",IF(ISERROR(MATCH($J15,SorP!$B$1:$B$6230,0)),"",INDIRECT("'SorP'!$A$"&amp;MATCH($J15,SorP!$B$1:$B$6230,0))))</f>
        <v>PE-ICA</v>
      </c>
      <c r="U15" s="241"/>
      <c r="V15" s="275">
        <f ca="1">IF(C15="",NA(),MATCH($B15&amp;$C15,'Smelter Look-up'!$J:$J,0))</f>
        <v>424</v>
      </c>
      <c r="W15" s="276"/>
      <c r="X15" s="276">
        <f t="shared" ca="1" si="4"/>
        <v>0</v>
      </c>
      <c r="Y15" s="276"/>
      <c r="Z15" s="276"/>
      <c r="AB15" s="278" t="str">
        <f t="shared" ca="1" si="5"/>
        <v>TinMinsur</v>
      </c>
    </row>
    <row r="16" spans="1:34" s="277" customFormat="1" ht="20.25" customHeight="1">
      <c r="A16" s="332" t="s">
        <v>795</v>
      </c>
      <c r="B16" s="217" t="str">
        <f ca="1">IF(LEN(A16)=0,"",INDEX('Smelter Look-up'!$A:$A,MATCH($A16,'Smelter Look-up'!$E:$E,0)))</f>
        <v>Tin</v>
      </c>
      <c r="C16" s="221" t="str">
        <f ca="1">IF(LEN(A16)=0,"",INDEX('Smelter Look-up'!$C:$C,MATCH($A16,'Smelter Look-up'!$E:$E,0)))</f>
        <v>Mitsubishi Materials Corporation</v>
      </c>
      <c r="D16" s="283"/>
      <c r="E16" s="217" t="str">
        <f ca="1">IF(ISERROR($V16),"",OFFSET('Smelter Look-up'!$D$4,$V16-4,0)&amp;"")</f>
        <v>JAPAN</v>
      </c>
      <c r="F16" s="217" t="str">
        <f ca="1">IF(ISERROR($V16),"",OFFSET('Smelter Look-up'!$E$4,$V16-4,0))</f>
        <v>CID001191</v>
      </c>
      <c r="G16" s="217" t="str">
        <f ca="1">IF(C16=$X$4,"Enter smelter details",IF(ISERROR($V16),"",OFFSET('Smelter Look-up'!$F$4,$V16-4,0)))</f>
        <v>RMI</v>
      </c>
      <c r="H16" s="218">
        <f ca="1">IF(ISERROR($V16),"",OFFSET('Smelter Look-up'!$G$4,$V16-4,0))</f>
        <v>0</v>
      </c>
      <c r="I16" s="219" t="str">
        <f ca="1">IF(ISERROR($V16),"",OFFSET('Smelter Look-up'!$H$4,$V16-4,0))</f>
        <v>Asago</v>
      </c>
      <c r="J16" s="219" t="str">
        <f ca="1">IF(ISERROR($V16),"",OFFSET('Smelter Look-up'!$I$4,$V16-4,0))</f>
        <v>Hyogo</v>
      </c>
      <c r="K16" s="273"/>
      <c r="L16" s="273"/>
      <c r="M16" s="273"/>
      <c r="N16" s="273"/>
      <c r="O16" s="273"/>
      <c r="P16" s="220"/>
      <c r="Q16" s="274"/>
      <c r="R16" s="217" t="str">
        <f ca="1">IF(ISERROR($V16),"",OFFSET('Smelter Look-up'!$C$4,$V16-4,0)&amp;"")</f>
        <v>Mitsubishi Materials Corporation</v>
      </c>
      <c r="S16" s="225" t="str">
        <f t="shared" ca="1" si="3"/>
        <v>JP</v>
      </c>
      <c r="T16" s="225" t="str">
        <f ca="1">IF(B16="","",IF(ISERROR(MATCH($J16,SorP!$B$1:$B$6230,0)),"",INDIRECT("'SorP'!$A$"&amp;MATCH($J16,SorP!$B$1:$B$6230,0))))</f>
        <v>JP-28</v>
      </c>
      <c r="U16" s="241"/>
      <c r="V16" s="275">
        <f ca="1">IF(C16="",NA(),MATCH($B16&amp;$C16,'Smelter Look-up'!$J:$J,0))</f>
        <v>425</v>
      </c>
      <c r="W16" s="276"/>
      <c r="X16" s="276">
        <f t="shared" ca="1" si="4"/>
        <v>0</v>
      </c>
      <c r="Y16" s="276"/>
      <c r="Z16" s="276"/>
      <c r="AB16" s="278" t="str">
        <f t="shared" ca="1" si="5"/>
        <v>TinMitsubishi Materials Corporation</v>
      </c>
    </row>
    <row r="17" spans="1:28" s="277" customFormat="1" ht="20.25" customHeight="1">
      <c r="A17" s="332" t="s">
        <v>1828</v>
      </c>
      <c r="B17" s="217" t="str">
        <f ca="1">IF(LEN(A17)=0,"",INDEX('Smelter Look-up'!$A:$A,MATCH($A17,'Smelter Look-up'!$E:$E,0)))</f>
        <v>Tin</v>
      </c>
      <c r="C17" s="221" t="str">
        <f ca="1">IF(LEN(A17)=0,"",INDEX('Smelter Look-up'!$C:$C,MATCH($A17,'Smelter Look-up'!$E:$E,0)))</f>
        <v>Jiangxi New Nanshan Technology Ltd.</v>
      </c>
      <c r="D17" s="283"/>
      <c r="E17" s="217" t="str">
        <f ca="1">IF(ISERROR($V17),"",OFFSET('Smelter Look-up'!$D$4,$V17-4,0)&amp;"")</f>
        <v>CHINA</v>
      </c>
      <c r="F17" s="217" t="str">
        <f ca="1">IF(ISERROR($V17),"",OFFSET('Smelter Look-up'!$E$4,$V17-4,0))</f>
        <v>CID001231</v>
      </c>
      <c r="G17" s="217" t="str">
        <f ca="1">IF(C17=$X$4,"Enter smelter details",IF(ISERROR($V17),"",OFFSET('Smelter Look-up'!$F$4,$V17-4,0)))</f>
        <v>RMI</v>
      </c>
      <c r="H17" s="218">
        <f ca="1">IF(ISERROR($V17),"",OFFSET('Smelter Look-up'!$G$4,$V17-4,0))</f>
        <v>0</v>
      </c>
      <c r="I17" s="219" t="str">
        <f ca="1">IF(ISERROR($V17),"",OFFSET('Smelter Look-up'!$H$4,$V17-4,0))</f>
        <v>Ganzhou</v>
      </c>
      <c r="J17" s="219" t="str">
        <f ca="1">IF(ISERROR($V17),"",OFFSET('Smelter Look-up'!$I$4,$V17-4,0))</f>
        <v>Jiangxi Sheng</v>
      </c>
      <c r="K17" s="273"/>
      <c r="L17" s="273"/>
      <c r="M17" s="273"/>
      <c r="N17" s="273"/>
      <c r="O17" s="273"/>
      <c r="P17" s="220"/>
      <c r="Q17" s="274"/>
      <c r="R17" s="217" t="str">
        <f ca="1">IF(ISERROR($V17),"",OFFSET('Smelter Look-up'!$C$4,$V17-4,0)&amp;"")</f>
        <v>Jiangxi New Nanshan Technology Ltd.</v>
      </c>
      <c r="S17" s="225" t="str">
        <f t="shared" ca="1" si="3"/>
        <v>CN</v>
      </c>
      <c r="T17" s="225" t="str">
        <f ca="1">IF(B17="","",IF(ISERROR(MATCH($J17,SorP!$B$1:$B$6230,0)),"",INDIRECT("'SorP'!$A$"&amp;MATCH($J17,SorP!$B$1:$B$6230,0))))</f>
        <v>CN-JX</v>
      </c>
      <c r="U17" s="241"/>
      <c r="V17" s="275">
        <f ca="1">IF(C17="",NA(),MATCH($B17&amp;$C17,'Smelter Look-up'!$J:$J,0))</f>
        <v>404</v>
      </c>
      <c r="W17" s="276"/>
      <c r="X17" s="276">
        <f t="shared" ca="1" si="4"/>
        <v>0</v>
      </c>
      <c r="Y17" s="276"/>
      <c r="Z17" s="276"/>
      <c r="AB17" s="278" t="str">
        <f t="shared" ca="1" si="5"/>
        <v>TinJiangxi New Nanshan Technology Ltd.</v>
      </c>
    </row>
    <row r="18" spans="1:28" s="277" customFormat="1" ht="20.25" customHeight="1">
      <c r="A18" s="216" t="s">
        <v>798</v>
      </c>
      <c r="B18" s="217" t="str">
        <f ca="1">IF(LEN(A18)=0,"",INDEX('Smelter Look-up'!$A:$A,MATCH($A18,'Smelter Look-up'!$E:$E,0)))</f>
        <v>Tin</v>
      </c>
      <c r="C18" s="221" t="str">
        <f ca="1">IF(LEN(A18)=0,"",INDEX('Smelter Look-up'!$C:$C,MATCH($A18,'Smelter Look-up'!$E:$E,0)))</f>
        <v>Operaciones Metalurgicas S.A.</v>
      </c>
      <c r="D18" s="283"/>
      <c r="E18" s="217" t="str">
        <f ca="1">IF(ISERROR($V18),"",OFFSET('Smelter Look-up'!$D$4,$V18-4,0)&amp;"")</f>
        <v>BOLIVIA (PLURINATIONAL STATE OF)</v>
      </c>
      <c r="F18" s="217" t="str">
        <f ca="1">IF(ISERROR($V18),"",OFFSET('Smelter Look-up'!$E$4,$V18-4,0))</f>
        <v>CID001337</v>
      </c>
      <c r="G18" s="217" t="str">
        <f ca="1">IF(C18=$X$4,"Enter smelter details",IF(ISERROR($V18),"",OFFSET('Smelter Look-up'!$F$4,$V18-4,0)))</f>
        <v>RMI</v>
      </c>
      <c r="H18" s="218">
        <f ca="1">IF(ISERROR($V18),"",OFFSET('Smelter Look-up'!$G$4,$V18-4,0))</f>
        <v>0</v>
      </c>
      <c r="I18" s="219" t="str">
        <f ca="1">IF(ISERROR($V18),"",OFFSET('Smelter Look-up'!$H$4,$V18-4,0))</f>
        <v>Oruro</v>
      </c>
      <c r="J18" s="219" t="str">
        <f ca="1">IF(ISERROR($V18),"",OFFSET('Smelter Look-up'!$I$4,$V18-4,0))</f>
        <v>Oruro</v>
      </c>
      <c r="K18" s="273"/>
      <c r="L18" s="273"/>
      <c r="M18" s="273"/>
      <c r="N18" s="273"/>
      <c r="O18" s="273"/>
      <c r="P18" s="220"/>
      <c r="Q18" s="274"/>
      <c r="R18" s="217" t="str">
        <f ca="1">IF(ISERROR($V18),"",OFFSET('Smelter Look-up'!$C$4,$V18-4,0)&amp;"")</f>
        <v>Operaciones Metalurgicas S.A.</v>
      </c>
      <c r="S18" s="225" t="str">
        <f t="shared" ca="1" si="3"/>
        <v>BO</v>
      </c>
      <c r="T18" s="225" t="str">
        <f ca="1">IF(B18="","",IF(ISERROR(MATCH($J18,SorP!$B$1:$B$6230,0)),"",INDIRECT("'SorP'!$A$"&amp;MATCH($J18,SorP!$B$1:$B$6230,0))))</f>
        <v>BO-O</v>
      </c>
      <c r="U18" s="241"/>
      <c r="V18" s="275">
        <f ca="1">IF(C18="",NA(),MATCH($B18&amp;$C18,'Smelter Look-up'!$J:$J,0))</f>
        <v>434</v>
      </c>
      <c r="W18" s="276"/>
      <c r="X18" s="276">
        <f t="shared" ca="1" si="4"/>
        <v>0</v>
      </c>
      <c r="Y18" s="276"/>
      <c r="Z18" s="276"/>
      <c r="AB18" s="278" t="str">
        <f t="shared" ca="1" si="5"/>
        <v>TinOperaciones Metalurgicas S.A.</v>
      </c>
    </row>
    <row r="19" spans="1:28" s="277" customFormat="1" ht="28.5" customHeight="1">
      <c r="A19" s="216" t="s">
        <v>799</v>
      </c>
      <c r="B19" s="217" t="str">
        <f ca="1">IF(LEN(A19)=0,"",INDEX('Smelter Look-up'!$A:$A,MATCH($A19,'Smelter Look-up'!$E:$E,0)))</f>
        <v>Tin</v>
      </c>
      <c r="C19" s="221" t="str">
        <f ca="1">IF(LEN(A19)=0,"",INDEX('Smelter Look-up'!$C:$C,MATCH($A19,'Smelter Look-up'!$E:$E,0)))</f>
        <v>PT Artha Cipta Langgeng</v>
      </c>
      <c r="D19" s="283"/>
      <c r="E19" s="217" t="str">
        <f ca="1">IF(ISERROR($V19),"",OFFSET('Smelter Look-up'!$D$4,$V19-4,0)&amp;"")</f>
        <v>INDONESIA</v>
      </c>
      <c r="F19" s="217" t="str">
        <f ca="1">IF(ISERROR($V19),"",OFFSET('Smelter Look-up'!$E$4,$V19-4,0))</f>
        <v>CID001399</v>
      </c>
      <c r="G19" s="217" t="str">
        <f ca="1">IF(C19=$X$4,"Enter smelter details",IF(ISERROR($V19),"",OFFSET('Smelter Look-up'!$F$4,$V19-4,0)))</f>
        <v>RMI</v>
      </c>
      <c r="H19" s="218">
        <f ca="1">IF(ISERROR($V19),"",OFFSET('Smelter Look-up'!$G$4,$V19-4,0))</f>
        <v>0</v>
      </c>
      <c r="I19" s="219" t="str">
        <f ca="1">IF(ISERROR($V19),"",OFFSET('Smelter Look-up'!$H$4,$V19-4,0))</f>
        <v>Sungailiat</v>
      </c>
      <c r="J19" s="219" t="str">
        <f ca="1">IF(ISERROR($V19),"",OFFSET('Smelter Look-up'!$I$4,$V19-4,0))</f>
        <v>Kepulauan Bangka Belitung</v>
      </c>
      <c r="K19" s="273"/>
      <c r="L19" s="273"/>
      <c r="M19" s="273"/>
      <c r="N19" s="273"/>
      <c r="O19" s="273"/>
      <c r="P19" s="220"/>
      <c r="Q19" s="274"/>
      <c r="R19" s="217" t="str">
        <f ca="1">IF(ISERROR($V19),"",OFFSET('Smelter Look-up'!$C$4,$V19-4,0)&amp;"")</f>
        <v>PT Artha Cipta Langgeng</v>
      </c>
      <c r="S19" s="225" t="str">
        <f t="shared" ca="1" si="3"/>
        <v>ID</v>
      </c>
      <c r="T19" s="225" t="str">
        <f ca="1">IF(B19="","",IF(ISERROR(MATCH($J19,SorP!$B$1:$B$6230,0)),"",INDIRECT("'SorP'!$A$"&amp;MATCH($J19,SorP!$B$1:$B$6230,0))))</f>
        <v>ID-BB</v>
      </c>
      <c r="U19" s="241"/>
      <c r="V19" s="275">
        <f ca="1">IF(C19="",NA(),MATCH($B19&amp;$C19,'Smelter Look-up'!$J:$J,0))</f>
        <v>438</v>
      </c>
      <c r="W19" s="276"/>
      <c r="X19" s="276">
        <f t="shared" ca="1" si="4"/>
        <v>0</v>
      </c>
      <c r="Y19" s="276"/>
      <c r="Z19" s="276"/>
      <c r="AB19" s="278" t="str">
        <f t="shared" ca="1" si="5"/>
        <v>TinPT Artha Cipta Langgeng</v>
      </c>
    </row>
    <row r="20" spans="1:28" s="277" customFormat="1" ht="29.25" customHeight="1">
      <c r="A20" s="216" t="s">
        <v>800</v>
      </c>
      <c r="B20" s="217" t="str">
        <f ca="1">IF(LEN(A20)=0,"",INDEX('Smelter Look-up'!$A:$A,MATCH($A20,'Smelter Look-up'!$E:$E,0)))</f>
        <v>Tin</v>
      </c>
      <c r="C20" s="221" t="str">
        <f ca="1">IF(LEN(A20)=0,"",INDEX('Smelter Look-up'!$C:$C,MATCH($A20,'Smelter Look-up'!$E:$E,0)))</f>
        <v>PT Mitra Stania Prima</v>
      </c>
      <c r="D20" s="283"/>
      <c r="E20" s="217" t="str">
        <f ca="1">IF(ISERROR($V20),"",OFFSET('Smelter Look-up'!$D$4,$V20-4,0)&amp;"")</f>
        <v>INDONESIA</v>
      </c>
      <c r="F20" s="217" t="str">
        <f ca="1">IF(ISERROR($V20),"",OFFSET('Smelter Look-up'!$E$4,$V20-4,0))</f>
        <v>CID001453</v>
      </c>
      <c r="G20" s="217" t="str">
        <f ca="1">IF(C20=$X$4,"Enter smelter details",IF(ISERROR($V20),"",OFFSET('Smelter Look-up'!$F$4,$V20-4,0)))</f>
        <v>RMI</v>
      </c>
      <c r="H20" s="218">
        <f ca="1">IF(ISERROR($V20),"",OFFSET('Smelter Look-up'!$G$4,$V20-4,0))</f>
        <v>0</v>
      </c>
      <c r="I20" s="219" t="str">
        <f ca="1">IF(ISERROR($V20),"",OFFSET('Smelter Look-up'!$H$4,$V20-4,0))</f>
        <v>Sungailiat</v>
      </c>
      <c r="J20" s="219" t="str">
        <f ca="1">IF(ISERROR($V20),"",OFFSET('Smelter Look-up'!$I$4,$V20-4,0))</f>
        <v>Kepulauan Bangka Belitung</v>
      </c>
      <c r="K20" s="273"/>
      <c r="L20" s="273"/>
      <c r="M20" s="273"/>
      <c r="N20" s="273"/>
      <c r="O20" s="273"/>
      <c r="P20" s="220"/>
      <c r="Q20" s="274"/>
      <c r="R20" s="217" t="str">
        <f ca="1">IF(ISERROR($V20),"",OFFSET('Smelter Look-up'!$C$4,$V20-4,0)&amp;"")</f>
        <v>PT Mitra Stania Prima</v>
      </c>
      <c r="S20" s="225" t="str">
        <f t="shared" ca="1" si="3"/>
        <v>ID</v>
      </c>
      <c r="T20" s="225" t="str">
        <f ca="1">IF(B20="","",IF(ISERROR(MATCH($J20,SorP!$B$1:$B$6230,0)),"",INDIRECT("'SorP'!$A$"&amp;MATCH($J20,SorP!$B$1:$B$6230,0))))</f>
        <v>ID-BB</v>
      </c>
      <c r="U20" s="241"/>
      <c r="V20" s="275">
        <f ca="1">IF(C20="",NA(),MATCH($B20&amp;$C20,'Smelter Look-up'!$J:$J,0))</f>
        <v>441</v>
      </c>
      <c r="W20" s="276"/>
      <c r="X20" s="276">
        <f t="shared" ca="1" si="4"/>
        <v>0</v>
      </c>
      <c r="Y20" s="276"/>
      <c r="Z20" s="276"/>
      <c r="AB20" s="278" t="str">
        <f t="shared" ca="1" si="5"/>
        <v>TinPT Mitra Stania Prima</v>
      </c>
    </row>
    <row r="21" spans="1:28" s="277" customFormat="1" ht="20.25" customHeight="1">
      <c r="A21" s="216" t="s">
        <v>15506</v>
      </c>
      <c r="B21" s="217" t="s">
        <v>1154</v>
      </c>
      <c r="C21" s="349" t="s">
        <v>15508</v>
      </c>
      <c r="D21" s="283"/>
      <c r="E21" s="217" t="s">
        <v>1128</v>
      </c>
      <c r="F21" s="216" t="s">
        <v>15506</v>
      </c>
      <c r="G21" s="217" t="s">
        <v>13577</v>
      </c>
      <c r="H21" s="218" t="str">
        <f ca="1">IF(ISERROR($V21),"",OFFSET('Smelter Look-up'!$G$4,$V21-4,0))</f>
        <v/>
      </c>
      <c r="I21" s="219" t="str">
        <f ca="1">IF(ISERROR($V21),"",OFFSET('Smelter Look-up'!$H$4,$V21-4,0))</f>
        <v/>
      </c>
      <c r="J21" s="219"/>
      <c r="K21" s="273"/>
      <c r="L21" s="273" t="s">
        <v>15519</v>
      </c>
      <c r="M21" s="273"/>
      <c r="N21" s="273"/>
      <c r="O21" s="273"/>
      <c r="P21" s="220"/>
      <c r="Q21" s="274"/>
      <c r="R21" s="217" t="str">
        <f ca="1">IF(ISERROR($V21),"",OFFSET('Smelter Look-up'!$C$4,$V21-4,0)&amp;"")</f>
        <v/>
      </c>
      <c r="S21" s="225" t="str">
        <f t="shared" ca="1" si="3"/>
        <v>ID</v>
      </c>
      <c r="T21" s="225" t="str">
        <f ca="1">IF(B21="","",IF(ISERROR(MATCH($J21,SorP!$B$1:$B$6230,0)),"",INDIRECT("'SorP'!$A$"&amp;MATCH($J21,SorP!$B$1:$B$6230,0))))</f>
        <v/>
      </c>
      <c r="U21" s="241"/>
      <c r="V21" s="275" t="e">
        <f>IF(C21="",NA(),MATCH($B21&amp;$C21,'Smelter Look-up'!$J:$J,0))</f>
        <v>#N/A</v>
      </c>
      <c r="W21" s="276"/>
      <c r="X21" s="276">
        <f t="shared" si="4"/>
        <v>0</v>
      </c>
      <c r="Y21" s="276"/>
      <c r="Z21" s="276"/>
      <c r="AB21" s="278" t="str">
        <f t="shared" si="5"/>
        <v>TinPT Prima Timah Utama</v>
      </c>
    </row>
    <row r="22" spans="1:28" s="277" customFormat="1" ht="28.5" customHeight="1">
      <c r="A22" s="216" t="s">
        <v>801</v>
      </c>
      <c r="B22" s="217" t="str">
        <f ca="1">IF(LEN(A22)=0,"",INDEX('Smelter Look-up'!$A:$A,MATCH($A22,'Smelter Look-up'!$E:$E,0)))</f>
        <v>Tin</v>
      </c>
      <c r="C22" s="221" t="str">
        <f ca="1">IF(LEN(A22)=0,"",INDEX('Smelter Look-up'!$C:$C,MATCH($A22,'Smelter Look-up'!$E:$E,0)))</f>
        <v>PT Refined Bangka Tin</v>
      </c>
      <c r="D22" s="283"/>
      <c r="E22" s="217" t="str">
        <f ca="1">IF(ISERROR($V22),"",OFFSET('Smelter Look-up'!$D$4,$V22-4,0)&amp;"")</f>
        <v>INDONESIA</v>
      </c>
      <c r="F22" s="217" t="str">
        <f ca="1">IF(ISERROR($V22),"",OFFSET('Smelter Look-up'!$E$4,$V22-4,0))</f>
        <v>CID001460</v>
      </c>
      <c r="G22" s="217" t="str">
        <f ca="1">IF(C22=$X$4,"Enter smelter details",IF(ISERROR($V22),"",OFFSET('Smelter Look-up'!$F$4,$V22-4,0)))</f>
        <v>RMI</v>
      </c>
      <c r="H22" s="218">
        <f ca="1">IF(ISERROR($V22),"",OFFSET('Smelter Look-up'!$G$4,$V22-4,0))</f>
        <v>0</v>
      </c>
      <c r="I22" s="219" t="str">
        <f ca="1">IF(ISERROR($V22),"",OFFSET('Smelter Look-up'!$H$4,$V22-4,0))</f>
        <v>Sungailiat</v>
      </c>
      <c r="J22" s="219" t="str">
        <f ca="1">IF(ISERROR($V22),"",OFFSET('Smelter Look-up'!$I$4,$V22-4,0))</f>
        <v>Kepulauan Bangka Belitung</v>
      </c>
      <c r="K22" s="273"/>
      <c r="L22" s="273"/>
      <c r="M22" s="273"/>
      <c r="N22" s="273"/>
      <c r="O22" s="273"/>
      <c r="P22" s="220"/>
      <c r="Q22" s="274"/>
      <c r="R22" s="217" t="str">
        <f ca="1">IF(ISERROR($V22),"",OFFSET('Smelter Look-up'!$C$4,$V22-4,0)&amp;"")</f>
        <v>PT Refined Bangka Tin</v>
      </c>
      <c r="S22" s="225" t="str">
        <f t="shared" ca="1" si="3"/>
        <v>ID</v>
      </c>
      <c r="T22" s="225" t="str">
        <f ca="1">IF(B22="","",IF(ISERROR(MATCH($J22,SorP!$B$1:$B$6230,0)),"",INDIRECT("'SorP'!$A$"&amp;MATCH($J22,SorP!$B$1:$B$6230,0))))</f>
        <v>ID-BB</v>
      </c>
      <c r="U22" s="241"/>
      <c r="V22" s="275">
        <f ca="1">IF(C22="",NA(),MATCH($B22&amp;$C22,'Smelter Look-up'!$J:$J,0))</f>
        <v>443</v>
      </c>
      <c r="W22" s="276"/>
      <c r="X22" s="276">
        <f t="shared" ca="1" si="4"/>
        <v>0</v>
      </c>
      <c r="Y22" s="276"/>
      <c r="Z22" s="276"/>
      <c r="AB22" s="278" t="str">
        <f t="shared" ca="1" si="5"/>
        <v>TinPT Refined Bangka Tin</v>
      </c>
    </row>
    <row r="23" spans="1:28" s="277" customFormat="1" ht="26.25" customHeight="1">
      <c r="A23" s="216" t="s">
        <v>824</v>
      </c>
      <c r="B23" s="217" t="str">
        <f ca="1">IF(LEN(A23)=0,"",INDEX('Smelter Look-up'!$A:$A,MATCH($A23,'Smelter Look-up'!$E:$E,0)))</f>
        <v>Tin</v>
      </c>
      <c r="C23" s="221" t="str">
        <f ca="1">IF(LEN(A23)=0,"",INDEX('Smelter Look-up'!$C:$C,MATCH($A23,'Smelter Look-up'!$E:$E,0)))</f>
        <v>PT Timah Tbk Kundur</v>
      </c>
      <c r="D23" s="283"/>
      <c r="E23" s="217" t="str">
        <f ca="1">IF(ISERROR($V23),"",OFFSET('Smelter Look-up'!$D$4,$V23-4,0)&amp;"")</f>
        <v>INDONESIA</v>
      </c>
      <c r="F23" s="217" t="str">
        <f ca="1">IF(ISERROR($V23),"",OFFSET('Smelter Look-up'!$E$4,$V23-4,0))</f>
        <v>CID001477</v>
      </c>
      <c r="G23" s="217" t="str">
        <f ca="1">IF(C23=$X$4,"Enter smelter details",IF(ISERROR($V23),"",OFFSET('Smelter Look-up'!$F$4,$V23-4,0)))</f>
        <v>RMI</v>
      </c>
      <c r="H23" s="218">
        <f ca="1">IF(ISERROR($V23),"",OFFSET('Smelter Look-up'!$G$4,$V23-4,0))</f>
        <v>0</v>
      </c>
      <c r="I23" s="219" t="str">
        <f ca="1">IF(ISERROR($V23),"",OFFSET('Smelter Look-up'!$H$4,$V23-4,0))</f>
        <v>Kundur</v>
      </c>
      <c r="J23" s="219" t="str">
        <f ca="1">IF(ISERROR($V23),"",OFFSET('Smelter Look-up'!$I$4,$V23-4,0))</f>
        <v>Riau</v>
      </c>
      <c r="K23" s="273"/>
      <c r="L23" s="273"/>
      <c r="M23" s="273"/>
      <c r="N23" s="273"/>
      <c r="O23" s="273"/>
      <c r="P23" s="220"/>
      <c r="Q23" s="274"/>
      <c r="R23" s="217" t="str">
        <f ca="1">IF(ISERROR($V23),"",OFFSET('Smelter Look-up'!$C$4,$V23-4,0)&amp;"")</f>
        <v>PT Timah Tbk Kundur</v>
      </c>
      <c r="S23" s="225" t="str">
        <f t="shared" ca="1" si="3"/>
        <v>ID</v>
      </c>
      <c r="T23" s="225" t="str">
        <f ca="1">IF(B23="","",IF(ISERROR(MATCH($J23,SorP!$B$1:$B$6230,0)),"",INDIRECT("'SorP'!$A$"&amp;MATCH($J23,SorP!$B$1:$B$6230,0))))</f>
        <v>ID-RI</v>
      </c>
      <c r="U23" s="241"/>
      <c r="V23" s="275">
        <f ca="1">IF(C23="",NA(),MATCH($B23&amp;$C23,'Smelter Look-up'!$J:$J,0))</f>
        <v>445</v>
      </c>
      <c r="W23" s="276"/>
      <c r="X23" s="276">
        <f t="shared" ca="1" si="4"/>
        <v>0</v>
      </c>
      <c r="Y23" s="276"/>
      <c r="Z23" s="276"/>
      <c r="AB23" s="278" t="str">
        <f t="shared" ca="1" si="5"/>
        <v>TinPT Timah Tbk Kundur</v>
      </c>
    </row>
    <row r="24" spans="1:28" s="277" customFormat="1" ht="27" customHeight="1">
      <c r="A24" s="216" t="s">
        <v>802</v>
      </c>
      <c r="B24" s="217" t="str">
        <f ca="1">IF(LEN(A24)=0,"",INDEX('Smelter Look-up'!$A:$A,MATCH($A24,'Smelter Look-up'!$E:$E,0)))</f>
        <v>Tin</v>
      </c>
      <c r="C24" s="221" t="str">
        <f ca="1">IF(LEN(A24)=0,"",INDEX('Smelter Look-up'!$C:$C,MATCH($A24,'Smelter Look-up'!$E:$E,0)))</f>
        <v>PT Timah Tbk Mentok</v>
      </c>
      <c r="D24" s="283"/>
      <c r="E24" s="217" t="str">
        <f ca="1">IF(ISERROR($V24),"",OFFSET('Smelter Look-up'!$D$4,$V24-4,0)&amp;"")</f>
        <v>INDONESIA</v>
      </c>
      <c r="F24" s="217" t="str">
        <f ca="1">IF(ISERROR($V24),"",OFFSET('Smelter Look-up'!$E$4,$V24-4,0))</f>
        <v>CID001482</v>
      </c>
      <c r="G24" s="217" t="str">
        <f ca="1">IF(C24=$X$4,"Enter smelter details",IF(ISERROR($V24),"",OFFSET('Smelter Look-up'!$F$4,$V24-4,0)))</f>
        <v>RMI</v>
      </c>
      <c r="H24" s="218">
        <f ca="1">IF(ISERROR($V24),"",OFFSET('Smelter Look-up'!$G$4,$V24-4,0))</f>
        <v>0</v>
      </c>
      <c r="I24" s="219" t="str">
        <f ca="1">IF(ISERROR($V24),"",OFFSET('Smelter Look-up'!$H$4,$V24-4,0))</f>
        <v>Mentok</v>
      </c>
      <c r="J24" s="219" t="str">
        <f ca="1">IF(ISERROR($V24),"",OFFSET('Smelter Look-up'!$I$4,$V24-4,0))</f>
        <v>Kepulauan Bangka Belitung</v>
      </c>
      <c r="K24" s="273"/>
      <c r="L24" s="273"/>
      <c r="M24" s="273"/>
      <c r="N24" s="273"/>
      <c r="O24" s="273"/>
      <c r="P24" s="220"/>
      <c r="Q24" s="274"/>
      <c r="R24" s="217" t="str">
        <f ca="1">IF(ISERROR($V24),"",OFFSET('Smelter Look-up'!$C$4,$V24-4,0)&amp;"")</f>
        <v>PT Timah Tbk Mentok</v>
      </c>
      <c r="S24" s="225" t="str">
        <f t="shared" ca="1" si="3"/>
        <v>ID</v>
      </c>
      <c r="T24" s="225" t="str">
        <f ca="1">IF(B24="","",IF(ISERROR(MATCH($J24,SorP!$B$1:$B$6230,0)),"",INDIRECT("'SorP'!$A$"&amp;MATCH($J24,SorP!$B$1:$B$6230,0))))</f>
        <v>ID-BB</v>
      </c>
      <c r="U24" s="241"/>
      <c r="V24" s="275">
        <f ca="1">IF(C24="",NA(),MATCH($B24&amp;$C24,'Smelter Look-up'!$J:$J,0))</f>
        <v>446</v>
      </c>
      <c r="W24" s="276"/>
      <c r="X24" s="276">
        <f t="shared" ca="1" si="4"/>
        <v>0</v>
      </c>
      <c r="Y24" s="276"/>
      <c r="Z24" s="276"/>
      <c r="AB24" s="278" t="str">
        <f t="shared" ca="1" si="5"/>
        <v>TinPT Timah Tbk Mentok</v>
      </c>
    </row>
    <row r="25" spans="1:28" s="277" customFormat="1" ht="20.25" customHeight="1">
      <c r="A25" s="216" t="s">
        <v>804</v>
      </c>
      <c r="B25" s="217" t="str">
        <f ca="1">IF(LEN(A25)=0,"",INDEX('Smelter Look-up'!$A:$A,MATCH($A25,'Smelter Look-up'!$E:$E,0)))</f>
        <v>Tin</v>
      </c>
      <c r="C25" s="221" t="str">
        <f ca="1">IF(LEN(A25)=0,"",INDEX('Smelter Look-up'!$C:$C,MATCH($A25,'Smelter Look-up'!$E:$E,0)))</f>
        <v>Rui Da Hung</v>
      </c>
      <c r="D25" s="283"/>
      <c r="E25" s="217" t="str">
        <f ca="1">IF(ISERROR($V25),"",OFFSET('Smelter Look-up'!$D$4,$V25-4,0)&amp;"")</f>
        <v>TAIWAN, PROVINCE OF CHINA</v>
      </c>
      <c r="F25" s="217" t="str">
        <f ca="1">IF(ISERROR($V25),"",OFFSET('Smelter Look-up'!$E$4,$V25-4,0))</f>
        <v>CID001539</v>
      </c>
      <c r="G25" s="217" t="str">
        <f ca="1">IF(C25=$X$4,"Enter smelter details",IF(ISERROR($V25),"",OFFSET('Smelter Look-up'!$F$4,$V25-4,0)))</f>
        <v>RMI</v>
      </c>
      <c r="H25" s="218">
        <f ca="1">IF(ISERROR($V25),"",OFFSET('Smelter Look-up'!$G$4,$V25-4,0))</f>
        <v>0</v>
      </c>
      <c r="I25" s="219" t="str">
        <f ca="1">IF(ISERROR($V25),"",OFFSET('Smelter Look-up'!$H$4,$V25-4,0))</f>
        <v>Longtan Shiang Taoyuan</v>
      </c>
      <c r="J25" s="219" t="str">
        <f ca="1">IF(ISERROR($V25),"",OFFSET('Smelter Look-up'!$I$4,$V25-4,0))</f>
        <v>Taoyuan</v>
      </c>
      <c r="K25" s="273"/>
      <c r="L25" s="273"/>
      <c r="M25" s="273"/>
      <c r="N25" s="273"/>
      <c r="O25" s="273"/>
      <c r="P25" s="220"/>
      <c r="Q25" s="274"/>
      <c r="R25" s="217" t="str">
        <f ca="1">IF(ISERROR($V25),"",OFFSET('Smelter Look-up'!$C$4,$V25-4,0)&amp;"")</f>
        <v>Rui Da Hung</v>
      </c>
      <c r="S25" s="225" t="str">
        <f t="shared" ca="1" si="3"/>
        <v>TW</v>
      </c>
      <c r="T25" s="225" t="str">
        <f ca="1">IF(B25="","",IF(ISERROR(MATCH($J25,SorP!$B$1:$B$6230,0)),"",INDIRECT("'SorP'!$A$"&amp;MATCH($J25,SorP!$B$1:$B$6230,0))))</f>
        <v>TW-TAO</v>
      </c>
      <c r="U25" s="241"/>
      <c r="V25" s="275">
        <f ca="1">IF(C25="",NA(),MATCH($B25&amp;$C25,'Smelter Look-up'!$J:$J,0))</f>
        <v>450</v>
      </c>
      <c r="W25" s="276"/>
      <c r="X25" s="276">
        <f t="shared" ca="1" si="4"/>
        <v>0</v>
      </c>
      <c r="Y25" s="276"/>
      <c r="Z25" s="276"/>
      <c r="AB25" s="278" t="str">
        <f t="shared" ca="1" si="5"/>
        <v>TinRui Da Hung</v>
      </c>
    </row>
    <row r="26" spans="1:28" s="277" customFormat="1" ht="20.25" customHeight="1">
      <c r="A26" s="216" t="s">
        <v>806</v>
      </c>
      <c r="B26" s="217" t="str">
        <f ca="1">IF(LEN(A26)=0,"",INDEX('Smelter Look-up'!$A:$A,MATCH($A26,'Smelter Look-up'!$E:$E,0)))</f>
        <v>Tin</v>
      </c>
      <c r="C26" s="221" t="str">
        <f ca="1">IF(LEN(A26)=0,"",INDEX('Smelter Look-up'!$C:$C,MATCH($A26,'Smelter Look-up'!$E:$E,0)))</f>
        <v>Thaisarco</v>
      </c>
      <c r="D26" s="283"/>
      <c r="E26" s="217" t="str">
        <f ca="1">IF(ISERROR($V26),"",OFFSET('Smelter Look-up'!$D$4,$V26-4,0)&amp;"")</f>
        <v>THAILAND</v>
      </c>
      <c r="F26" s="217" t="str">
        <f ca="1">IF(ISERROR($V26),"",OFFSET('Smelter Look-up'!$E$4,$V26-4,0))</f>
        <v>CID001898</v>
      </c>
      <c r="G26" s="217" t="str">
        <f ca="1">IF(C26=$X$4,"Enter smelter details",IF(ISERROR($V26),"",OFFSET('Smelter Look-up'!$F$4,$V26-4,0)))</f>
        <v>RMI</v>
      </c>
      <c r="H26" s="218">
        <f ca="1">IF(ISERROR($V26),"",OFFSET('Smelter Look-up'!$G$4,$V26-4,0))</f>
        <v>0</v>
      </c>
      <c r="I26" s="219" t="str">
        <f ca="1">IF(ISERROR($V26),"",OFFSET('Smelter Look-up'!$H$4,$V26-4,0))</f>
        <v>Amphur Muang</v>
      </c>
      <c r="J26" s="219" t="str">
        <f ca="1">IF(ISERROR($V26),"",OFFSET('Smelter Look-up'!$I$4,$V26-4,0))</f>
        <v>Phuket</v>
      </c>
      <c r="K26" s="273"/>
      <c r="L26" s="273"/>
      <c r="M26" s="273"/>
      <c r="N26" s="273"/>
      <c r="O26" s="273"/>
      <c r="P26" s="220"/>
      <c r="Q26" s="274"/>
      <c r="R26" s="217" t="str">
        <f ca="1">IF(ISERROR($V26),"",OFFSET('Smelter Look-up'!$C$4,$V26-4,0)&amp;"")</f>
        <v>Thaisarco</v>
      </c>
      <c r="S26" s="225" t="str">
        <f t="shared" ca="1" si="3"/>
        <v>TH</v>
      </c>
      <c r="T26" s="225" t="str">
        <f ca="1">IF(B26="","",IF(ISERROR(MATCH($J26,SorP!$B$1:$B$6230,0)),"",INDIRECT("'SorP'!$A$"&amp;MATCH($J26,SorP!$B$1:$B$6230,0))))</f>
        <v>TH-83</v>
      </c>
      <c r="U26" s="241"/>
      <c r="V26" s="275">
        <f ca="1">IF(C26="",NA(),MATCH($B26&amp;$C26,'Smelter Look-up'!$J:$J,0))</f>
        <v>458</v>
      </c>
      <c r="W26" s="276"/>
      <c r="X26" s="276">
        <f t="shared" ca="1" si="4"/>
        <v>0</v>
      </c>
      <c r="Y26" s="276"/>
      <c r="Z26" s="276"/>
      <c r="AB26" s="278" t="str">
        <f t="shared" ca="1" si="5"/>
        <v>TinThaisarco</v>
      </c>
    </row>
    <row r="27" spans="1:28" s="277" customFormat="1" ht="20.25" customHeight="1">
      <c r="A27" s="216" t="s">
        <v>807</v>
      </c>
      <c r="B27" s="217" t="str">
        <f ca="1">IF(LEN(A27)=0,"",INDEX('Smelter Look-up'!$A:$A,MATCH($A27,'Smelter Look-up'!$E:$E,0)))</f>
        <v>Tin</v>
      </c>
      <c r="C27" s="221" t="str">
        <f ca="1">IF(LEN(A27)=0,"",INDEX('Smelter Look-up'!$C:$C,MATCH($A27,'Smelter Look-up'!$E:$E,0)))</f>
        <v>White Solder Metalurgia e Mineracao Ltda.</v>
      </c>
      <c r="D27" s="283"/>
      <c r="E27" s="217" t="str">
        <f ca="1">IF(ISERROR($V27),"",OFFSET('Smelter Look-up'!$D$4,$V27-4,0)&amp;"")</f>
        <v>BRAZIL</v>
      </c>
      <c r="F27" s="217" t="str">
        <f ca="1">IF(ISERROR($V27),"",OFFSET('Smelter Look-up'!$E$4,$V27-4,0))</f>
        <v>CID002036</v>
      </c>
      <c r="G27" s="217" t="str">
        <f ca="1">IF(C27=$X$4,"Enter smelter details",IF(ISERROR($V27),"",OFFSET('Smelter Look-up'!$F$4,$V27-4,0)))</f>
        <v>RMI</v>
      </c>
      <c r="H27" s="218">
        <f ca="1">IF(ISERROR($V27),"",OFFSET('Smelter Look-up'!$G$4,$V27-4,0))</f>
        <v>0</v>
      </c>
      <c r="I27" s="219" t="str">
        <f ca="1">IF(ISERROR($V27),"",OFFSET('Smelter Look-up'!$H$4,$V27-4,0))</f>
        <v>Ariquemes</v>
      </c>
      <c r="J27" s="219" t="str">
        <f ca="1">IF(ISERROR($V27),"",OFFSET('Smelter Look-up'!$I$4,$V27-4,0))</f>
        <v>Rondônia</v>
      </c>
      <c r="K27" s="273"/>
      <c r="L27" s="273"/>
      <c r="M27" s="273"/>
      <c r="N27" s="273"/>
      <c r="O27" s="273"/>
      <c r="P27" s="220"/>
      <c r="Q27" s="274"/>
      <c r="R27" s="217" t="str">
        <f ca="1">IF(ISERROR($V27),"",OFFSET('Smelter Look-up'!$C$4,$V27-4,0)&amp;"")</f>
        <v>White Solder Metalurgia e Mineracao Ltda.</v>
      </c>
      <c r="S27" s="225" t="str">
        <f t="shared" ca="1" si="3"/>
        <v>BR</v>
      </c>
      <c r="T27" s="225" t="str">
        <f ca="1">IF(B27="","",IF(ISERROR(MATCH($J27,SorP!$B$1:$B$6230,0)),"",INDIRECT("'SorP'!$A$"&amp;MATCH($J27,SorP!$B$1:$B$6230,0))))</f>
        <v>BR-RO</v>
      </c>
      <c r="U27" s="241"/>
      <c r="V27" s="275">
        <f ca="1">IF(C27="",NA(),MATCH($B27&amp;$C27,'Smelter Look-up'!$J:$J,0))</f>
        <v>465</v>
      </c>
      <c r="W27" s="276"/>
      <c r="X27" s="276">
        <f t="shared" ca="1" si="4"/>
        <v>0</v>
      </c>
      <c r="Y27" s="276"/>
      <c r="Z27" s="276"/>
      <c r="AB27" s="278" t="str">
        <f t="shared" ca="1" si="5"/>
        <v>TinWhite Solder Metalurgia e Mineracao Ltda.</v>
      </c>
    </row>
    <row r="28" spans="1:28" s="277" customFormat="1" ht="20.25" customHeight="1">
      <c r="A28" s="216" t="s">
        <v>808</v>
      </c>
      <c r="B28" s="217" t="str">
        <f ca="1">IF(LEN(A28)=0,"",INDEX('Smelter Look-up'!$A:$A,MATCH($A28,'Smelter Look-up'!$E:$E,0)))</f>
        <v>Tin</v>
      </c>
      <c r="C28" s="221" t="str">
        <f ca="1">IF(LEN(A28)=0,"",INDEX('Smelter Look-up'!$C:$C,MATCH($A28,'Smelter Look-up'!$E:$E,0)))</f>
        <v>Yunnan Chengfeng Non-ferrous Metals Co., Ltd.</v>
      </c>
      <c r="D28" s="283"/>
      <c r="E28" s="217" t="str">
        <f ca="1">IF(ISERROR($V28),"",OFFSET('Smelter Look-up'!$D$4,$V28-4,0)&amp;"")</f>
        <v>CHINA</v>
      </c>
      <c r="F28" s="217" t="str">
        <f ca="1">IF(ISERROR($V28),"",OFFSET('Smelter Look-up'!$E$4,$V28-4,0))</f>
        <v>CID002158</v>
      </c>
      <c r="G28" s="217" t="str">
        <f ca="1">IF(C28=$X$4,"Enter smelter details",IF(ISERROR($V28),"",OFFSET('Smelter Look-up'!$F$4,$V28-4,0)))</f>
        <v>RMI</v>
      </c>
      <c r="H28" s="218">
        <f ca="1">IF(ISERROR($V28),"",OFFSET('Smelter Look-up'!$G$4,$V28-4,0))</f>
        <v>0</v>
      </c>
      <c r="I28" s="219" t="str">
        <f ca="1">IF(ISERROR($V28),"",OFFSET('Smelter Look-up'!$H$4,$V28-4,0))</f>
        <v>Gejiu</v>
      </c>
      <c r="J28" s="219" t="str">
        <f ca="1">IF(ISERROR($V28),"",OFFSET('Smelter Look-up'!$I$4,$V28-4,0))</f>
        <v>Yunnan Sheng</v>
      </c>
      <c r="K28" s="273"/>
      <c r="L28" s="273"/>
      <c r="M28" s="273"/>
      <c r="N28" s="273"/>
      <c r="O28" s="273"/>
      <c r="P28" s="220"/>
      <c r="Q28" s="274"/>
      <c r="R28" s="217" t="str">
        <f ca="1">IF(ISERROR($V28),"",OFFSET('Smelter Look-up'!$C$4,$V28-4,0)&amp;"")</f>
        <v>Yunnan Chengfeng Non-ferrous Metals Co., Ltd.</v>
      </c>
      <c r="S28" s="225" t="str">
        <f t="shared" ca="1" si="3"/>
        <v>CN</v>
      </c>
      <c r="T28" s="225" t="str">
        <f ca="1">IF(B28="","",IF(ISERROR(MATCH($J28,SorP!$B$1:$B$6230,0)),"",INDIRECT("'SorP'!$A$"&amp;MATCH($J28,SorP!$B$1:$B$6230,0))))</f>
        <v>CN-YN</v>
      </c>
      <c r="U28" s="241"/>
      <c r="V28" s="275">
        <f ca="1">IF(C28="",NA(),MATCH($B28&amp;$C28,'Smelter Look-up'!$J:$J,0))</f>
        <v>473</v>
      </c>
      <c r="W28" s="276"/>
      <c r="X28" s="276">
        <f t="shared" ca="1" si="4"/>
        <v>0</v>
      </c>
      <c r="Y28" s="276"/>
      <c r="Z28" s="276"/>
      <c r="AB28" s="278" t="str">
        <f t="shared" ca="1" si="5"/>
        <v>TinYunnan Chengfeng Non-ferrous Metals Co., Ltd.</v>
      </c>
    </row>
    <row r="29" spans="1:28" s="277" customFormat="1" ht="20.25" customHeight="1">
      <c r="A29" s="216" t="s">
        <v>809</v>
      </c>
      <c r="B29" s="217" t="str">
        <f ca="1">IF(LEN(A29)=0,"",INDEX('Smelter Look-up'!$A:$A,MATCH($A29,'Smelter Look-up'!$E:$E,0)))</f>
        <v>Tin</v>
      </c>
      <c r="C29" s="221" t="str">
        <f ca="1">IF(LEN(A29)=0,"",INDEX('Smelter Look-up'!$C:$C,MATCH($A29,'Smelter Look-up'!$E:$E,0)))</f>
        <v>Yunnan Tin Company Limited</v>
      </c>
      <c r="D29" s="283"/>
      <c r="E29" s="217" t="str">
        <f ca="1">IF(ISERROR($V29),"",OFFSET('Smelter Look-up'!$D$4,$V29-4,0)&amp;"")</f>
        <v>CHINA</v>
      </c>
      <c r="F29" s="217" t="str">
        <f ca="1">IF(ISERROR($V29),"",OFFSET('Smelter Look-up'!$E$4,$V29-4,0))</f>
        <v>CID002180</v>
      </c>
      <c r="G29" s="217" t="str">
        <f ca="1">IF(C29=$X$4,"Enter smelter details",IF(ISERROR($V29),"",OFFSET('Smelter Look-up'!$F$4,$V29-4,0)))</f>
        <v>RMI</v>
      </c>
      <c r="H29" s="218">
        <f ca="1">IF(ISERROR($V29),"",OFFSET('Smelter Look-up'!$G$4,$V29-4,0))</f>
        <v>0</v>
      </c>
      <c r="I29" s="219" t="str">
        <f ca="1">IF(ISERROR($V29),"",OFFSET('Smelter Look-up'!$H$4,$V29-4,0))</f>
        <v>Gejiu</v>
      </c>
      <c r="J29" s="219" t="str">
        <f ca="1">IF(ISERROR($V29),"",OFFSET('Smelter Look-up'!$I$4,$V29-4,0))</f>
        <v>Yunnan Sheng</v>
      </c>
      <c r="K29" s="273"/>
      <c r="L29" s="273"/>
      <c r="M29" s="273"/>
      <c r="N29" s="273"/>
      <c r="O29" s="273"/>
      <c r="P29" s="220"/>
      <c r="Q29" s="274"/>
      <c r="R29" s="217" t="str">
        <f ca="1">IF(ISERROR($V29),"",OFFSET('Smelter Look-up'!$C$4,$V29-4,0)&amp;"")</f>
        <v>Yunnan Tin Company Limited</v>
      </c>
      <c r="S29" s="225" t="str">
        <f t="shared" ca="1" si="3"/>
        <v>CN</v>
      </c>
      <c r="T29" s="225" t="str">
        <f ca="1">IF(B29="","",IF(ISERROR(MATCH($J29,SorP!$B$1:$B$6230,0)),"",INDIRECT("'SorP'!$A$"&amp;MATCH($J29,SorP!$B$1:$B$6230,0))))</f>
        <v>CN-YN</v>
      </c>
      <c r="U29" s="241"/>
      <c r="V29" s="275">
        <f ca="1">IF(C29="",NA(),MATCH($B29&amp;$C29,'Smelter Look-up'!$J:$J,0))</f>
        <v>477</v>
      </c>
      <c r="W29" s="276"/>
      <c r="X29" s="276">
        <f t="shared" ca="1" si="4"/>
        <v>0</v>
      </c>
      <c r="Y29" s="276"/>
      <c r="Z29" s="276"/>
      <c r="AB29" s="278" t="str">
        <f t="shared" ca="1" si="5"/>
        <v>TinYunnan Tin Company Limited</v>
      </c>
    </row>
    <row r="30" spans="1:28" s="277" customFormat="1" ht="28.5" customHeight="1">
      <c r="A30" s="216" t="s">
        <v>1427</v>
      </c>
      <c r="B30" s="217" t="str">
        <f ca="1">IF(LEN(A30)=0,"",INDEX('Smelter Look-up'!$A:$A,MATCH($A30,'Smelter Look-up'!$E:$E,0)))</f>
        <v>Tin</v>
      </c>
      <c r="C30" s="221" t="str">
        <f ca="1">IF(LEN(A30)=0,"",INDEX('Smelter Look-up'!$C:$C,MATCH($A30,'Smelter Look-up'!$E:$E,0)))</f>
        <v>PT ATD Makmur Mandiri Jaya</v>
      </c>
      <c r="D30" s="283"/>
      <c r="E30" s="217" t="str">
        <f ca="1">IF(ISERROR($V30),"",OFFSET('Smelter Look-up'!$D$4,$V30-4,0)&amp;"")</f>
        <v>INDONESIA</v>
      </c>
      <c r="F30" s="217" t="str">
        <f ca="1">IF(ISERROR($V30),"",OFFSET('Smelter Look-up'!$E$4,$V30-4,0))</f>
        <v>CID002503</v>
      </c>
      <c r="G30" s="217" t="str">
        <f ca="1">IF(C30=$X$4,"Enter smelter details",IF(ISERROR($V30),"",OFFSET('Smelter Look-up'!$F$4,$V30-4,0)))</f>
        <v>RMI</v>
      </c>
      <c r="H30" s="218">
        <f ca="1">IF(ISERROR($V30),"",OFFSET('Smelter Look-up'!$G$4,$V30-4,0))</f>
        <v>0</v>
      </c>
      <c r="I30" s="219" t="str">
        <f ca="1">IF(ISERROR($V30),"",OFFSET('Smelter Look-up'!$H$4,$V30-4,0))</f>
        <v>Sungailiat</v>
      </c>
      <c r="J30" s="219" t="str">
        <f ca="1">IF(ISERROR($V30),"",OFFSET('Smelter Look-up'!$I$4,$V30-4,0))</f>
        <v>Kepulauan Bangka Belitung</v>
      </c>
      <c r="K30" s="273"/>
      <c r="L30" s="273"/>
      <c r="M30" s="273"/>
      <c r="N30" s="273"/>
      <c r="O30" s="273"/>
      <c r="P30" s="220"/>
      <c r="Q30" s="274"/>
      <c r="R30" s="217" t="str">
        <f ca="1">IF(ISERROR($V30),"",OFFSET('Smelter Look-up'!$C$4,$V30-4,0)&amp;"")</f>
        <v>PT ATD Makmur Mandiri Jaya</v>
      </c>
      <c r="S30" s="225" t="str">
        <f t="shared" ca="1" si="3"/>
        <v>ID</v>
      </c>
      <c r="T30" s="225" t="str">
        <f ca="1">IF(B30="","",IF(ISERROR(MATCH($J30,SorP!$B$1:$B$6230,0)),"",INDIRECT("'SorP'!$A$"&amp;MATCH($J30,SorP!$B$1:$B$6230,0))))</f>
        <v>ID-BB</v>
      </c>
      <c r="U30" s="241"/>
      <c r="V30" s="275">
        <f ca="1">IF(C30="",NA(),MATCH($B30&amp;$C30,'Smelter Look-up'!$J:$J,0))</f>
        <v>439</v>
      </c>
      <c r="W30" s="276"/>
      <c r="X30" s="276">
        <f t="shared" ca="1" si="4"/>
        <v>0</v>
      </c>
      <c r="Y30" s="276"/>
      <c r="Z30" s="276"/>
      <c r="AB30" s="278" t="str">
        <f t="shared" ca="1" si="5"/>
        <v>TinPT ATD Makmur Mandiri Jaya</v>
      </c>
    </row>
    <row r="31" spans="1:28" s="277" customFormat="1" ht="20.25" customHeight="1">
      <c r="A31" s="216" t="s">
        <v>1856</v>
      </c>
      <c r="B31" s="217" t="str">
        <f ca="1">IF(LEN(A31)=0,"",INDEX('Smelter Look-up'!$A:$A,MATCH($A31,'Smelter Look-up'!$E:$E,0)))</f>
        <v>Tin</v>
      </c>
      <c r="C31" s="221" t="str">
        <f ca="1">IF(LEN(A31)=0,"",INDEX('Smelter Look-up'!$C:$C,MATCH($A31,'Smelter Look-up'!$E:$E,0)))</f>
        <v>Metallo Belgium N.V.</v>
      </c>
      <c r="D31" s="283"/>
      <c r="E31" s="217" t="str">
        <f ca="1">IF(ISERROR($V31),"",OFFSET('Smelter Look-up'!$D$4,$V31-4,0)&amp;"")</f>
        <v>BELGIUM</v>
      </c>
      <c r="F31" s="217" t="str">
        <f ca="1">IF(ISERROR($V31),"",OFFSET('Smelter Look-up'!$E$4,$V31-4,0))</f>
        <v>CID002773</v>
      </c>
      <c r="G31" s="217" t="str">
        <f ca="1">IF(C31=$X$4,"Enter smelter details",IF(ISERROR($V31),"",OFFSET('Smelter Look-up'!$F$4,$V31-4,0)))</f>
        <v>RMI</v>
      </c>
      <c r="H31" s="218">
        <f ca="1">IF(ISERROR($V31),"",OFFSET('Smelter Look-up'!$G$4,$V31-4,0))</f>
        <v>0</v>
      </c>
      <c r="I31" s="219" t="str">
        <f ca="1">IF(ISERROR($V31),"",OFFSET('Smelter Look-up'!$H$4,$V31-4,0))</f>
        <v>Beerse</v>
      </c>
      <c r="J31" s="219" t="str">
        <f ca="1">IF(ISERROR($V31),"",OFFSET('Smelter Look-up'!$I$4,$V31-4,0))</f>
        <v>Antwerpen</v>
      </c>
      <c r="K31" s="273"/>
      <c r="L31" s="273"/>
      <c r="M31" s="273"/>
      <c r="N31" s="273"/>
      <c r="O31" s="273"/>
      <c r="P31" s="220"/>
      <c r="Q31" s="274"/>
      <c r="R31" s="217" t="str">
        <f ca="1">IF(ISERROR($V31),"",OFFSET('Smelter Look-up'!$C$4,$V31-4,0)&amp;"")</f>
        <v>Metallo Belgium N.V.</v>
      </c>
      <c r="S31" s="225" t="str">
        <f t="shared" ca="1" si="3"/>
        <v>BE</v>
      </c>
      <c r="T31" s="225" t="str">
        <f ca="1">IF(B31="","",IF(ISERROR(MATCH($J31,SorP!$B$1:$B$6230,0)),"",INDIRECT("'SorP'!$A$"&amp;MATCH($J31,SorP!$B$1:$B$6230,0))))</f>
        <v>BE-VAN</v>
      </c>
      <c r="U31" s="241"/>
      <c r="V31" s="275">
        <f ca="1">IF(C31="",NA(),MATCH($B31&amp;$C31,'Smelter Look-up'!$J:$J,0))</f>
        <v>419</v>
      </c>
      <c r="W31" s="276"/>
      <c r="X31" s="276">
        <f t="shared" ca="1" si="4"/>
        <v>0</v>
      </c>
      <c r="Y31" s="276"/>
      <c r="Z31" s="276"/>
      <c r="AB31" s="278" t="str">
        <f t="shared" ca="1" si="5"/>
        <v>TinMetallo Belgium N.V.</v>
      </c>
    </row>
    <row r="32" spans="1:28" s="277" customFormat="1" ht="20.25" customHeight="1">
      <c r="A32" s="216" t="s">
        <v>1858</v>
      </c>
      <c r="B32" s="217" t="str">
        <f ca="1">IF(LEN(A32)=0,"",INDEX('Smelter Look-up'!$A:$A,MATCH($A32,'Smelter Look-up'!$E:$E,0)))</f>
        <v>Tin</v>
      </c>
      <c r="C32" s="221" t="str">
        <f ca="1">IF(LEN(A32)=0,"",INDEX('Smelter Look-up'!$C:$C,MATCH($A32,'Smelter Look-up'!$E:$E,0)))</f>
        <v>Metallo Spain S.L.U.</v>
      </c>
      <c r="D32" s="283"/>
      <c r="E32" s="217" t="str">
        <f ca="1">IF(ISERROR($V32),"",OFFSET('Smelter Look-up'!$D$4,$V32-4,0)&amp;"")</f>
        <v>SPAIN</v>
      </c>
      <c r="F32" s="217" t="str">
        <f ca="1">IF(ISERROR($V32),"",OFFSET('Smelter Look-up'!$E$4,$V32-4,0))</f>
        <v>CID002774</v>
      </c>
      <c r="G32" s="217" t="str">
        <f ca="1">IF(C32=$X$4,"Enter smelter details",IF(ISERROR($V32),"",OFFSET('Smelter Look-up'!$F$4,$V32-4,0)))</f>
        <v>RMI</v>
      </c>
      <c r="H32" s="218">
        <f ca="1">IF(ISERROR($V32),"",OFFSET('Smelter Look-up'!$G$4,$V32-4,0))</f>
        <v>0</v>
      </c>
      <c r="I32" s="219" t="str">
        <f ca="1">IF(ISERROR($V32),"",OFFSET('Smelter Look-up'!$H$4,$V32-4,0))</f>
        <v>Berango</v>
      </c>
      <c r="J32" s="219" t="str">
        <f ca="1">IF(ISERROR($V32),"",OFFSET('Smelter Look-up'!$I$4,$V32-4,0))</f>
        <v>Bizkaia</v>
      </c>
      <c r="K32" s="273"/>
      <c r="L32" s="273"/>
      <c r="M32" s="273"/>
      <c r="N32" s="273"/>
      <c r="O32" s="273"/>
      <c r="P32" s="220"/>
      <c r="Q32" s="274"/>
      <c r="R32" s="217" t="str">
        <f ca="1">IF(ISERROR($V32),"",OFFSET('Smelter Look-up'!$C$4,$V32-4,0)&amp;"")</f>
        <v>Metallo Spain S.L.U.</v>
      </c>
      <c r="S32" s="225" t="str">
        <f t="shared" ca="1" si="3"/>
        <v>ES</v>
      </c>
      <c r="T32" s="225" t="str">
        <f ca="1">IF(B32="","",IF(ISERROR(MATCH($J32,SorP!$B$1:$B$6230,0)),"",INDIRECT("'SorP'!$A$"&amp;MATCH($J32,SorP!$B$1:$B$6230,0))))</f>
        <v>ES-BI</v>
      </c>
      <c r="U32" s="241"/>
      <c r="V32" s="275">
        <f ca="1">IF(C32="",NA(),MATCH($B32&amp;$C32,'Smelter Look-up'!$J:$J,0))</f>
        <v>420</v>
      </c>
      <c r="W32" s="276"/>
      <c r="X32" s="276">
        <f t="shared" ca="1" si="4"/>
        <v>0</v>
      </c>
      <c r="Y32" s="276"/>
      <c r="Z32" s="276"/>
      <c r="AB32" s="278" t="str">
        <f t="shared" ca="1" si="5"/>
        <v>TinMetallo Spain S.L.U.</v>
      </c>
    </row>
    <row r="33" spans="1:28" s="277" customFormat="1" ht="20.25" customHeight="1">
      <c r="A33" s="216" t="s">
        <v>15507</v>
      </c>
      <c r="B33" s="217" t="s">
        <v>1154</v>
      </c>
      <c r="C33" s="221" t="s">
        <v>15509</v>
      </c>
      <c r="D33" s="283"/>
      <c r="E33" s="348" t="s">
        <v>1128</v>
      </c>
      <c r="F33" s="216" t="s">
        <v>15507</v>
      </c>
      <c r="G33" s="217" t="s">
        <v>13577</v>
      </c>
      <c r="H33" s="218" t="str">
        <f ca="1">IF(ISERROR($V33),"",OFFSET('Smelter Look-up'!$G$4,$V33-4,0))</f>
        <v/>
      </c>
      <c r="I33" s="219"/>
      <c r="J33" s="219"/>
      <c r="K33" s="273"/>
      <c r="L33" s="273" t="s">
        <v>15520</v>
      </c>
      <c r="M33" s="273"/>
      <c r="N33" s="273"/>
      <c r="O33" s="273"/>
      <c r="P33" s="220"/>
      <c r="Q33" s="274"/>
      <c r="R33" s="217" t="str">
        <f ca="1">IF(ISERROR($V33),"",OFFSET('Smelter Look-up'!$C$4,$V33-4,0)&amp;"")</f>
        <v/>
      </c>
      <c r="S33" s="225" t="str">
        <f t="shared" ca="1" si="3"/>
        <v>ID</v>
      </c>
      <c r="T33" s="225" t="str">
        <f ca="1">IF(B33="","",IF(ISERROR(MATCH($J33,SorP!$B$1:$B$6230,0)),"",INDIRECT("'SorP'!$A$"&amp;MATCH($J33,SorP!$B$1:$B$6230,0))))</f>
        <v/>
      </c>
      <c r="U33" s="241"/>
      <c r="V33" s="275" t="e">
        <f>IF(C33="",NA(),MATCH($B33&amp;$C33,'Smelter Look-up'!$J:$J,0))</f>
        <v>#N/A</v>
      </c>
      <c r="W33" s="276"/>
      <c r="X33" s="276">
        <f t="shared" si="4"/>
        <v>0</v>
      </c>
      <c r="Y33" s="276"/>
      <c r="Z33" s="276"/>
      <c r="AB33" s="278" t="str">
        <f t="shared" si="5"/>
        <v>TinPT Menara Cipta Mulia</v>
      </c>
    </row>
    <row r="34" spans="1:28" s="277" customFormat="1" ht="20.25" customHeight="1">
      <c r="A34" s="216" t="s">
        <v>2678</v>
      </c>
      <c r="B34" s="217" t="s">
        <v>1154</v>
      </c>
      <c r="C34" s="348" t="s">
        <v>2677</v>
      </c>
      <c r="D34" s="348"/>
      <c r="E34" s="217" t="s">
        <v>1123</v>
      </c>
      <c r="F34" s="216" t="s">
        <v>2678</v>
      </c>
      <c r="G34" s="217" t="s">
        <v>13577</v>
      </c>
      <c r="H34" s="218">
        <f ca="1">IF(ISERROR($V34),"",OFFSET('Smelter Look-up'!$G$4,$V34-4,0))</f>
        <v>0</v>
      </c>
      <c r="I34" s="219"/>
      <c r="J34" s="219"/>
      <c r="K34" s="273"/>
      <c r="L34" s="273"/>
      <c r="M34" s="273"/>
      <c r="N34" s="273"/>
      <c r="O34" s="273"/>
      <c r="P34" s="220"/>
      <c r="Q34" s="274"/>
      <c r="R34" s="217" t="str">
        <f ca="1">IF(ISERROR($V34),"",OFFSET('Smelter Look-up'!$C$4,$V34-4,0)&amp;"")</f>
        <v>Guangdong Hanhe Non-Ferrous Metal Co., Ltd.</v>
      </c>
      <c r="S34" s="225" t="str">
        <f t="shared" ca="1" si="3"/>
        <v>CN</v>
      </c>
      <c r="T34" s="225" t="str">
        <f ca="1">IF(B34="","",IF(ISERROR(MATCH($J34,SorP!$B$1:$B$6230,0)),"",INDIRECT("'SorP'!$A$"&amp;MATCH($J34,SorP!$B$1:$B$6230,0))))</f>
        <v/>
      </c>
      <c r="U34" s="241"/>
      <c r="V34" s="275">
        <f>IF(C34="",NA(),MATCH($B34&amp;$C34,'Smelter Look-up'!$J:$J,0))</f>
        <v>395</v>
      </c>
      <c r="W34" s="276"/>
      <c r="X34" s="276">
        <f t="shared" si="4"/>
        <v>0</v>
      </c>
      <c r="Y34" s="276"/>
      <c r="Z34" s="276"/>
      <c r="AB34" s="278" t="str">
        <f t="shared" si="5"/>
        <v>TinGuangdong Hanhe Non-Ferrous Metal Co., Ltd.</v>
      </c>
    </row>
    <row r="35" spans="1:28" s="277" customFormat="1" ht="20.25" customHeight="1">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25" customHeight="1">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25" customHeight="1">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25" customHeight="1">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25" customHeight="1">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ustomHeight="1">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ustomHeight="1">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ustomHeight="1">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ustomHeight="1">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ustomHeight="1">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ustomHeight="1">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ustomHeight="1">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ustomHeight="1">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ustomHeight="1">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ustomHeight="1">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ustomHeight="1">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9.25" customHeight="1">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ustomHeight="1">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ustomHeight="1">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ustomHeight="1">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ustomHeight="1">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ustomHeight="1">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ustomHeight="1">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ustomHeight="1">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ustomHeight="1">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ustomHeight="1">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ustomHeight="1">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ustomHeight="1">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25" customHeight="1">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20.25" customHeight="1">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20.25" customHeight="1">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61" priority="60" stopIfTrue="1">
      <formula>IF(B586="",TRUE)</formula>
    </cfRule>
    <cfRule type="expression" dxfId="60" priority="71" stopIfTrue="1">
      <formula>IF(AND(COUNTIF(MetalSmelter,B586&amp;C586)=0,LEN(C586)&gt;0),TRUE,FALSE)</formula>
    </cfRule>
  </conditionalFormatting>
  <conditionalFormatting sqref="D586:D2504">
    <cfRule type="expression" dxfId="59" priority="54" stopIfTrue="1">
      <formula>IF(AND(LEN($C586)&gt;0,($C586&lt;&gt;"Smelter Not Listed")),1,0)</formula>
    </cfRule>
    <cfRule type="expression" dxfId="58" priority="79" stopIfTrue="1">
      <formula>IF(AND(D586="",$C586=$X$4),TRUE)</formula>
    </cfRule>
    <cfRule type="expression" dxfId="57" priority="80" stopIfTrue="1">
      <formula>IF(FIND("!",D586),TRUE)</formula>
    </cfRule>
  </conditionalFormatting>
  <conditionalFormatting sqref="G586:G2504">
    <cfRule type="expression" dxfId="56" priority="81" stopIfTrue="1">
      <formula>IF(FIND("Enter smelter details",G586),TRUE)</formula>
    </cfRule>
  </conditionalFormatting>
  <conditionalFormatting sqref="R586:R2505 E586:E2504">
    <cfRule type="expression" dxfId="55" priority="67" stopIfTrue="1">
      <formula>IF(AND(E586="",$C586=$X$4),TRUE)</formula>
    </cfRule>
    <cfRule type="expression" dxfId="54" priority="68" stopIfTrue="1">
      <formula>IF(FIND("!",E586),TRUE)</formula>
    </cfRule>
  </conditionalFormatting>
  <conditionalFormatting sqref="F586:F2504">
    <cfRule type="expression" dxfId="53" priority="58" stopIfTrue="1">
      <formula>IF(AND(LEN($A586)&gt;0,$A586&lt;&gt;$F586),TRUE,FALSE)</formula>
    </cfRule>
  </conditionalFormatting>
  <conditionalFormatting sqref="C586:C2504">
    <cfRule type="expression" dxfId="52" priority="57" stopIfTrue="1">
      <formula>IF(AND(B586&lt;&gt;"",C586=""),TRUE)</formula>
    </cfRule>
  </conditionalFormatting>
  <conditionalFormatting sqref="B21:B585 B5:B19">
    <cfRule type="expression" dxfId="51" priority="36" stopIfTrue="1">
      <formula>IF(B5="",TRUE)</formula>
    </cfRule>
    <cfRule type="expression" dxfId="50" priority="39" stopIfTrue="1">
      <formula>IF(AND(COUNTIF(MetalSmelter,B5&amp;C5)=0,LEN(C5)&gt;0),TRUE,FALSE)</formula>
    </cfRule>
  </conditionalFormatting>
  <conditionalFormatting sqref="D5:D19 D22:D585">
    <cfRule type="expression" dxfId="49" priority="33" stopIfTrue="1">
      <formula>IF(AND(LEN($C5)&gt;0,($C5&lt;&gt;"Smelter Not Listed")),1,0)</formula>
    </cfRule>
    <cfRule type="expression" dxfId="48" priority="40" stopIfTrue="1">
      <formula>IF(AND(D5="",$C5=$X$4),TRUE)</formula>
    </cfRule>
    <cfRule type="expression" dxfId="47" priority="41" stopIfTrue="1">
      <formula>IF(FIND("!",D5),TRUE)</formula>
    </cfRule>
  </conditionalFormatting>
  <conditionalFormatting sqref="G5:G19 G21:G31 G34:G585">
    <cfRule type="expression" dxfId="46" priority="42" stopIfTrue="1">
      <formula>IF(FIND("Enter smelter details",G5),TRUE)</formula>
    </cfRule>
  </conditionalFormatting>
  <conditionalFormatting sqref="R5:R585 E5:E19 E21:E585">
    <cfRule type="expression" dxfId="45" priority="37" stopIfTrue="1">
      <formula>IF(AND(E5="",$C5=$X$4),TRUE)</formula>
    </cfRule>
    <cfRule type="expression" dxfId="44" priority="38" stopIfTrue="1">
      <formula>IF(FIND("!",E5),TRUE)</formula>
    </cfRule>
  </conditionalFormatting>
  <conditionalFormatting sqref="F5:F19 F22:F31 F35:F585">
    <cfRule type="expression" dxfId="43" priority="35" stopIfTrue="1">
      <formula>IF(AND(LEN($A5)&gt;0,$A5&lt;&gt;$F5),TRUE,FALSE)</formula>
    </cfRule>
  </conditionalFormatting>
  <conditionalFormatting sqref="C22:C32 C5:C19 C34:C585">
    <cfRule type="expression" dxfId="42" priority="34" stopIfTrue="1">
      <formula>IF(AND(B5&lt;&gt;"",C5=""),TRUE)</formula>
    </cfRule>
  </conditionalFormatting>
  <conditionalFormatting sqref="B20">
    <cfRule type="expression" dxfId="41" priority="26" stopIfTrue="1">
      <formula>IF(B20="",TRUE)</formula>
    </cfRule>
    <cfRule type="expression" dxfId="40" priority="29" stopIfTrue="1">
      <formula>IF(AND(COUNTIF(MetalSmelter,B20&amp;C20)=0,LEN(C20)&gt;0),TRUE,FALSE)</formula>
    </cfRule>
  </conditionalFormatting>
  <conditionalFormatting sqref="D20">
    <cfRule type="expression" dxfId="39" priority="23" stopIfTrue="1">
      <formula>IF(AND(LEN($C20)&gt;0,($C20&lt;&gt;"Smelter Not Listed")),1,0)</formula>
    </cfRule>
    <cfRule type="expression" dxfId="38" priority="30" stopIfTrue="1">
      <formula>IF(AND(D20="",$C20=$X$4),TRUE)</formula>
    </cfRule>
    <cfRule type="expression" dxfId="37" priority="31" stopIfTrue="1">
      <formula>IF(FIND("!",D20),TRUE)</formula>
    </cfRule>
  </conditionalFormatting>
  <conditionalFormatting sqref="G20">
    <cfRule type="expression" dxfId="36" priority="32" stopIfTrue="1">
      <formula>IF(FIND("Enter smelter details",G20),TRUE)</formula>
    </cfRule>
  </conditionalFormatting>
  <conditionalFormatting sqref="E20">
    <cfRule type="expression" dxfId="35" priority="27" stopIfTrue="1">
      <formula>IF(AND(E20="",$C20=$X$4),TRUE)</formula>
    </cfRule>
    <cfRule type="expression" dxfId="34" priority="28" stopIfTrue="1">
      <formula>IF(FIND("!",E20),TRUE)</formula>
    </cfRule>
  </conditionalFormatting>
  <conditionalFormatting sqref="F20">
    <cfRule type="expression" dxfId="33" priority="25" stopIfTrue="1">
      <formula>IF(AND(LEN($A20)&gt;0,$A20&lt;&gt;$F20),TRUE,FALSE)</formula>
    </cfRule>
  </conditionalFormatting>
  <conditionalFormatting sqref="C20">
    <cfRule type="expression" dxfId="32" priority="24" stopIfTrue="1">
      <formula>IF(AND(B20&lt;&gt;"",C20=""),TRUE)</formula>
    </cfRule>
  </conditionalFormatting>
  <conditionalFormatting sqref="C33">
    <cfRule type="expression" dxfId="31" priority="19" stopIfTrue="1">
      <formula>IF(AND(B33&lt;&gt;"",C33=""),TRUE)</formula>
    </cfRule>
  </conditionalFormatting>
  <conditionalFormatting sqref="G32:G33">
    <cfRule type="expression" dxfId="30" priority="18" stopIfTrue="1">
      <formula>IF(FIND("Enter smelter details",G32),TRUE)</formula>
    </cfRule>
  </conditionalFormatting>
  <conditionalFormatting sqref="F32">
    <cfRule type="expression" dxfId="29" priority="17" stopIfTrue="1">
      <formula>IF(AND(LEN($A32)&gt;0,$A32&lt;&gt;$F32),TRUE,FALSE)</formula>
    </cfRule>
  </conditionalFormatting>
  <conditionalFormatting sqref="C21">
    <cfRule type="expression" dxfId="28" priority="8" stopIfTrue="1">
      <formula>IF(C21="",TRUE)</formula>
    </cfRule>
    <cfRule type="expression" dxfId="27" priority="9" stopIfTrue="1">
      <formula>IF(AND(COUNTIF(MetalSmelter,C21&amp;D21)=0,LEN(D21)&gt;0), TRUE, FALSE)</formula>
    </cfRule>
  </conditionalFormatting>
  <conditionalFormatting sqref="D21">
    <cfRule type="expression" dxfId="26" priority="5" stopIfTrue="1">
      <formula>IF(AND(LEN($C21)&gt;0,($C21&lt;&gt;"Smelter Not Listed")),1,0)</formula>
    </cfRule>
    <cfRule type="expression" dxfId="25" priority="6" stopIfTrue="1">
      <formula>IF(AND(D21="",$C21=$X$4),TRUE)</formula>
    </cfRule>
    <cfRule type="expression" dxfId="24" priority="7" stopIfTrue="1">
      <formula>IF(FIND("!",D21),TRUE)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3" t="str">
        <f ca="1">OFFSET(L!$C$1,MATCH("Checker"&amp;ADDRESS(ROW(),COLUMN(),4),L!$A:$A,0)-1,SL,,)</f>
        <v>Um sicherzustellen, dass alle erforderlichen Felder vor dem Versand an ihren Kunden ausgefüllt sind, alle rot markierten Felder beachten.</v>
      </c>
      <c r="B1" s="443"/>
      <c r="C1" s="443"/>
      <c r="D1" s="146" t="str">
        <f ca="1">OFFSET(L!$C$1,MATCH("Checker"&amp;ADDRESS(ROW(),COLUMN(),4),L!$A:$A,0)-1,SL,,)</f>
        <v>Erforderliche Felder bitte vervollständigen.</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Erforderliche Felder</v>
      </c>
      <c r="B3" s="79" t="str">
        <f ca="1">OFFSET(L!$C$1,MATCH("Checker"&amp;ADDRESS(ROW(),COLUMN(),4),L!$A:$A,0)-1,SL,,)</f>
        <v>Antwort ist vorhanden</v>
      </c>
      <c r="C3" s="79" t="str">
        <f ca="1">OFFSET(L!$C$1,MATCH("Checker"&amp;ADDRESS(ROW(),COLUMN(),4),L!$A:$A,0)-1,SL,,)</f>
        <v>Notizen</v>
      </c>
      <c r="D3" s="79" t="str">
        <f ca="1">OFFSET(L!$C$1,MATCH("Checker"&amp;ADDRESS(ROW(),COLUMN(),4),L!$A:$A,0)-1,SL,,)</f>
        <v>Hyperlink zum Ursprung</v>
      </c>
      <c r="F3" s="80" t="s">
        <v>537</v>
      </c>
      <c r="G3" s="22" t="s">
        <v>536</v>
      </c>
      <c r="H3" s="22" t="s">
        <v>538</v>
      </c>
      <c r="I3" s="178" t="s">
        <v>1340</v>
      </c>
      <c r="J3" s="22" t="s">
        <v>1341</v>
      </c>
    </row>
    <row r="4" spans="1:10" ht="39">
      <c r="A4" s="103" t="str">
        <f ca="1">Declaration!B8</f>
        <v>Firmenname (*):</v>
      </c>
      <c r="B4" s="102" t="str">
        <f>Declaration!D8</f>
        <v>Diehl Advanced Mobility GmbH (DAM)</v>
      </c>
      <c r="C4" s="102" t="str">
        <f t="shared" ref="C4" ca="1" si="0">IF(H4=1,J4,I4)</f>
        <v>Vollständig</v>
      </c>
      <c r="D4" s="108" t="str">
        <f>IF(H4=1,"Click here to enter Company Name","")</f>
        <v/>
      </c>
      <c r="E4" s="84" t="s">
        <v>1330</v>
      </c>
      <c r="F4" s="106">
        <v>1</v>
      </c>
      <c r="G4" s="81">
        <f t="shared" ref="G4" si="1">IF(B4=0,1,0)</f>
        <v>0</v>
      </c>
      <c r="H4" s="82">
        <f>F4*G4</f>
        <v>0</v>
      </c>
      <c r="I4" s="179" t="str">
        <f ca="1">OFFSET(L!$C$1,MATCH("Checker"&amp;"Comp",L!$A:$A,0)-1,SL,,)</f>
        <v>Vollständig</v>
      </c>
      <c r="J4" s="180" t="str">
        <f ca="1">OFFSET(L!$C$1,MATCH("Checker"&amp;ADDRESS(ROW(),COLUMN(),4),L!$A:$A,0)-1,SL,,)</f>
        <v>Geben Sie den Namen Ihres Unternehmens in der Reiterzelle D8 der Erklärung an</v>
      </c>
    </row>
    <row r="5" spans="1:10" ht="39">
      <c r="A5" s="103" t="str">
        <f ca="1">Declaration!B9</f>
        <v>Geltungsbereich der Erklärung (*):</v>
      </c>
      <c r="B5" s="102" t="str">
        <f>Declaration!D9</f>
        <v>A. Company</v>
      </c>
      <c r="C5" s="102" t="str">
        <f ca="1">IF(H5=1,J5,I5)</f>
        <v>Vollständig</v>
      </c>
      <c r="D5" s="108" t="str">
        <f>IF(H5=1,"Click here to enter Declaration Scope","")</f>
        <v/>
      </c>
      <c r="E5" s="84" t="s">
        <v>1330</v>
      </c>
      <c r="F5" s="106">
        <v>1</v>
      </c>
      <c r="G5" s="81">
        <f>IF(B5=0,1,0)</f>
        <v>0</v>
      </c>
      <c r="H5" s="82">
        <f t="shared" ref="H5" si="2">F5*G5</f>
        <v>0</v>
      </c>
      <c r="I5" s="179" t="str">
        <f ca="1">OFFSET(L!$C$1,MATCH("Checker"&amp;"Comp",L!$A:$A,0)-1,SL,,)</f>
        <v>Vollständig</v>
      </c>
      <c r="J5" s="180" t="str">
        <f ca="1">OFFSET(L!$C$1,MATCH("Checker"&amp;ADDRESS(ROW(),COLUMN(),4),L!$A:$A,0)-1,SL,,)</f>
        <v>Wählen Sie den Umfang der Erklärung in der Reiterzelle D9 der Erklärung aus</v>
      </c>
    </row>
    <row r="6" spans="1:10" ht="39">
      <c r="A6" s="103" t="str">
        <f ca="1">Declaration!B10</f>
        <v>Beschreibung des Geltungsbereichs</v>
      </c>
      <c r="B6" s="102" t="str">
        <f>Declaration!D10</f>
        <v>Dieses CMRT gilt für alle Produkte der DAM. This CMRT is valid for all products of DAM.</v>
      </c>
      <c r="C6" s="102" t="str">
        <f ca="1">IF(H6=1,J6,I6)</f>
        <v>Vollständig</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Vollständig</v>
      </c>
      <c r="J6" s="22" t="str">
        <f ca="1">OFFSET(L!$C$1,MATCH("Checker"&amp;ADDRESS(ROW(),COLUMN(),4),L!$A:$A,0)-1,SL,,)</f>
        <v>Geben Sie eine Beschreibung des Umfangs in der Reiterzelle D10 der Erklärung an</v>
      </c>
    </row>
    <row r="7" spans="1:10" ht="39">
      <c r="A7" s="103" t="str">
        <f ca="1">Declaration!B15</f>
        <v>Name des Ansprechpartners (*):</v>
      </c>
      <c r="B7" s="102" t="str">
        <f>Declaration!D15</f>
        <v>Stephan Osterwald</v>
      </c>
      <c r="C7" s="102" t="str">
        <f ca="1">IF(H7=1,J7,I7)</f>
        <v>Vollständig</v>
      </c>
      <c r="D7" s="108" t="str">
        <f>IF(H7=1,"Click here to enter Contact Name","")</f>
        <v/>
      </c>
      <c r="E7" s="84" t="s">
        <v>1330</v>
      </c>
      <c r="F7" s="149">
        <v>1</v>
      </c>
      <c r="G7" s="81">
        <f>IF(B7=0,1,0)</f>
        <v>0</v>
      </c>
      <c r="H7" s="82">
        <f t="shared" si="3"/>
        <v>0</v>
      </c>
      <c r="I7" s="179" t="str">
        <f ca="1">OFFSET(L!$C$1,MATCH("Checker"&amp;"Comp",L!$A:$A,0)-1,SL,,)</f>
        <v>Vollständig</v>
      </c>
      <c r="J7" s="22" t="str">
        <f ca="1">OFFSET(L!$C$1,MATCH("Checker"&amp;ADDRESS(ROW(),COLUMN(),4),L!$A:$A,0)-1,SL,,)</f>
        <v>Geben Sie einen Kontaktnamen in der Reiterzelle D15 der Erklärung an</v>
      </c>
    </row>
    <row r="8" spans="1:10" ht="39">
      <c r="A8" s="103" t="str">
        <f ca="1">Declaration!B16</f>
        <v>E-Mail-Adresse des Ansprechpartners (*):</v>
      </c>
      <c r="B8" s="102" t="str">
        <f>Declaration!D16</f>
        <v>stephan.osterwald@diehl.com</v>
      </c>
      <c r="C8" s="102" t="str">
        <f ca="1">IF(H8=1,J8,I8)</f>
        <v>Vollständig</v>
      </c>
      <c r="D8" s="108" t="str">
        <f>IF(H8=1,"Click here to enter Email-Contact","")</f>
        <v/>
      </c>
      <c r="E8" s="84" t="s">
        <v>1330</v>
      </c>
      <c r="F8" s="149">
        <v>1</v>
      </c>
      <c r="G8" s="81">
        <f>IF(ISNUMBER(SEARCH("@",B8)),0,1)</f>
        <v>0</v>
      </c>
      <c r="H8" s="82">
        <f t="shared" si="3"/>
        <v>0</v>
      </c>
      <c r="I8" s="179" t="str">
        <f ca="1">OFFSET(L!$C$1,MATCH("Checker"&amp;"Comp",L!$A:$A,0)-1,SL,,)</f>
        <v>Vollständig</v>
      </c>
      <c r="J8" s="22" t="str">
        <f ca="1">OFFSET(L!$C$1,MATCH("Checker"&amp;ADDRESS(ROW(),COLUMN(),4),L!$A:$A,0)-1,SL,,)</f>
        <v>Geben Sie eine gültige Kontakt-E-Mail-Adresse in der Reiterzelle D16 der Erklärung an</v>
      </c>
    </row>
    <row r="9" spans="1:10" ht="39">
      <c r="A9" s="103" t="str">
        <f ca="1">Declaration!B17</f>
        <v>Telefonnummer des Ansprechpartners (*):</v>
      </c>
      <c r="B9" s="102" t="str">
        <f>Declaration!D17</f>
        <v>+49-30-84784 4615</v>
      </c>
      <c r="C9" s="102" t="str">
        <f ca="1">IF(H9=1,J9,I9)</f>
        <v>Vollständig</v>
      </c>
      <c r="D9" s="108" t="str">
        <f>IF(H9=1,"Click here to enter Phone-Contact","")</f>
        <v/>
      </c>
      <c r="E9" s="84" t="s">
        <v>1330</v>
      </c>
      <c r="F9" s="149">
        <v>1</v>
      </c>
      <c r="G9" s="81">
        <f>IF(B9=0,1,0)</f>
        <v>0</v>
      </c>
      <c r="H9" s="82">
        <f t="shared" si="3"/>
        <v>0</v>
      </c>
      <c r="I9" s="179" t="str">
        <f ca="1">OFFSET(L!$C$1,MATCH("Checker"&amp;"Comp",L!$A:$A,0)-1,SL,,)</f>
        <v>Vollständig</v>
      </c>
      <c r="J9" s="22" t="str">
        <f ca="1">OFFSET(L!$C$1,MATCH("Checker"&amp;ADDRESS(ROW(),COLUMN(),4),L!$A:$A,0)-1,SL,,)</f>
        <v>Geben Sie eine Kontakttelefonnummer in der Reiterzelle D17 der Erklärung an</v>
      </c>
    </row>
    <row r="10" spans="1:10" ht="39">
      <c r="A10" s="103" t="str">
        <f ca="1">Declaration!B18</f>
        <v>Bevollmächtigter (*):</v>
      </c>
      <c r="B10" s="102" t="str">
        <f>Declaration!D18</f>
        <v>Stephan Osterwald</v>
      </c>
      <c r="C10" s="102" t="str">
        <f t="shared" ref="C10" ca="1" si="4">IF(H10=1,J10,I10)</f>
        <v>Vollständig</v>
      </c>
      <c r="D10" s="108" t="str">
        <f>IF(H10=1,"Click here to enter an Authorized Company Representative's name","")</f>
        <v/>
      </c>
      <c r="E10" s="84" t="s">
        <v>1330</v>
      </c>
      <c r="F10" s="106">
        <v>1</v>
      </c>
      <c r="G10" s="81">
        <f t="shared" ref="G10" si="5">IF(B10=0,1,0)</f>
        <v>0</v>
      </c>
      <c r="H10" s="82">
        <f t="shared" si="3"/>
        <v>0</v>
      </c>
      <c r="I10" s="179" t="str">
        <f ca="1">OFFSET(L!$C$1,MATCH("Checker"&amp;"Comp",L!$A:$A,0)-1,SL,,)</f>
        <v>Vollständig</v>
      </c>
      <c r="J10" s="22" t="str">
        <f ca="1">OFFSET(L!$C$1,MATCH("Checker"&amp;ADDRESS(ROW(),COLUMN(),4),L!$A:$A,0)-1,SL,,)</f>
        <v>Geben Sie den Kontaktnamen eines bevollmächtigten Unternehmensvertreters in der Reiterzelle D18 der Erklärung an</v>
      </c>
    </row>
    <row r="11" spans="1:10" ht="39">
      <c r="A11" s="103" t="str">
        <f ca="1">Declaration!B20</f>
        <v>E-Mail-Adresse des Bevollmächtigten (*):</v>
      </c>
      <c r="B11" s="102" t="str">
        <f>Declaration!D20</f>
        <v>stephan.osterwald@diehl.com</v>
      </c>
      <c r="C11" s="102" t="str">
        <f ca="1">IF(H11=1,J11,I11)</f>
        <v>Vollständig</v>
      </c>
      <c r="D11" s="108" t="str">
        <f>IF(H11=1,"Click here to enter Representative's email","")</f>
        <v/>
      </c>
      <c r="E11" s="84" t="s">
        <v>1330</v>
      </c>
      <c r="F11" s="106">
        <v>1</v>
      </c>
      <c r="G11" s="81">
        <f>IF(ISNUMBER(SEARCH("@",B11)),0,1)</f>
        <v>0</v>
      </c>
      <c r="H11" s="82">
        <f t="shared" si="3"/>
        <v>0</v>
      </c>
      <c r="I11" s="179" t="str">
        <f ca="1">OFFSET(L!$C$1,MATCH("Checker"&amp;"Comp",L!$A:$A,0)-1,SL,,)</f>
        <v>Vollständig</v>
      </c>
      <c r="J11" s="22" t="str">
        <f ca="1">OFFSET(L!$C$1,MATCH("Checker"&amp;ADDRESS(ROW(),COLUMN(),4),L!$A:$A,0)-1,SL,,)</f>
        <v>Geben Sie eine gültige E-Mail-Adresse eines bevollmächtigten Unternehmensvertreters in der Reiterzelle D20 der Erklärung an</v>
      </c>
    </row>
    <row r="12" spans="1:10" ht="39">
      <c r="A12" s="103" t="str">
        <f ca="1">Declaration!B22</f>
        <v>Datum (*):</v>
      </c>
      <c r="B12" s="104">
        <f>Declaration!D22</f>
        <v>44176</v>
      </c>
      <c r="C12" s="102" t="str">
        <f ca="1">IF(H12=1,J12,I12)</f>
        <v>Vollständig</v>
      </c>
      <c r="D12" s="108" t="str">
        <f>IF(H12=1,"Click here to enter Date of Completion","")</f>
        <v/>
      </c>
      <c r="E12" s="84" t="s">
        <v>1330</v>
      </c>
      <c r="F12" s="106">
        <v>1</v>
      </c>
      <c r="G12" s="81">
        <f>IF(B12=0,1,0)</f>
        <v>0</v>
      </c>
      <c r="H12" s="82">
        <f t="shared" si="3"/>
        <v>0</v>
      </c>
      <c r="I12" s="179" t="str">
        <f ca="1">OFFSET(L!$C$1,MATCH("Checker"&amp;"Comp",L!$A:$A,0)-1,SL,,)</f>
        <v>Vollständig</v>
      </c>
      <c r="J12" s="22" t="str">
        <f ca="1">OFFSET(L!$C$1,MATCH("Checker"&amp;ADDRESS(ROW(),COLUMN(),4),L!$A:$A,0)-1,SL,,)</f>
        <v>Geben Sie das Datum der Vervollständigung des Formulars in der Reiterzelle D22 der Erklärung an</v>
      </c>
    </row>
    <row r="13" spans="1:10" ht="63.75">
      <c r="A13" s="102" t="str">
        <f ca="1">Declaration!B25</f>
        <v>1) Wird absichtlich ein 3TG-Mineral im Herstellungsprozess verwendet oder in das/die Produkt(e) aufgenommen? (*)</v>
      </c>
      <c r="B13" s="105"/>
      <c r="C13" s="105"/>
      <c r="D13" s="109"/>
      <c r="E13" s="84" t="s">
        <v>831</v>
      </c>
      <c r="F13" s="106"/>
      <c r="G13" s="24"/>
      <c r="H13" s="83">
        <f t="shared" si="3"/>
        <v>0</v>
      </c>
    </row>
    <row r="14" spans="1:10" ht="26.25">
      <c r="A14" s="103" t="str">
        <f ca="1">Declaration!B26</f>
        <v xml:space="preserve">Tantal  </v>
      </c>
      <c r="B14" s="102" t="str">
        <f>Declaration!D26</f>
        <v>No</v>
      </c>
      <c r="C14" s="102" t="str">
        <f ca="1">IF(H14=1,J14,I14)</f>
        <v>Vollständig</v>
      </c>
      <c r="D14" s="108" t="str">
        <f>IF(H14=1,"Click here to answer question 1 for Tantalum","")</f>
        <v/>
      </c>
      <c r="E14" s="84" t="s">
        <v>827</v>
      </c>
      <c r="F14" s="106">
        <v>1</v>
      </c>
      <c r="G14" s="81">
        <f>IF(B14=0,1,0)</f>
        <v>0</v>
      </c>
      <c r="H14" s="82">
        <f t="shared" si="3"/>
        <v>0</v>
      </c>
      <c r="I14" s="179" t="str">
        <f ca="1">OFFSET(L!$C$1,MATCH("Checker"&amp;"Comp",L!$A:$A,0)-1,SL,,)</f>
        <v>Vollständig</v>
      </c>
      <c r="J14" s="180" t="str">
        <f ca="1">OFFSET(L!$C$1,MATCH("Checker"&amp;ADDRESS(ROW(),COLUMN(),4),L!$A:$A,0)-1,SL,,)</f>
        <v>Erklären Sie in der Reiterzelle D26 der Erklärung, ob Tantalum Ihren Produkten absichtlich hinzugefügt wird</v>
      </c>
    </row>
    <row r="15" spans="1:10" ht="39">
      <c r="A15" s="103" t="str">
        <f ca="1">Declaration!B27</f>
        <v>Zinn  (*)</v>
      </c>
      <c r="B15" s="102" t="str">
        <f>Declaration!D27</f>
        <v>Yes</v>
      </c>
      <c r="C15" s="102" t="str">
        <f ca="1">IF(H15=1,J15,I15)</f>
        <v>Vollständig</v>
      </c>
      <c r="D15" s="108" t="str">
        <f>IF(H15=1,"Click here to answer question 1 for Tin","")</f>
        <v/>
      </c>
      <c r="E15" s="84" t="s">
        <v>828</v>
      </c>
      <c r="F15" s="106">
        <v>1</v>
      </c>
      <c r="G15" s="81">
        <f>IF(B15=0,1,0)</f>
        <v>0</v>
      </c>
      <c r="H15" s="82">
        <f t="shared" si="3"/>
        <v>0</v>
      </c>
      <c r="I15" s="179" t="str">
        <f ca="1">OFFSET(L!$C$1,MATCH("Checker"&amp;"Comp",L!$A:$A,0)-1,SL,,)</f>
        <v>Vollständig</v>
      </c>
      <c r="J15" s="180" t="str">
        <f ca="1">OFFSET(L!$C$1,MATCH("Checker"&amp;ADDRESS(ROW(),COLUMN(),4),L!$A:$A,0)-1,SL,,)</f>
        <v>Erklären Sie in der Reiterzelle D27 der Erklärung, ob Zinn Ihren Produkten absichtlich hinzugefügt wird</v>
      </c>
    </row>
    <row r="16" spans="1:10" ht="39">
      <c r="A16" s="103" t="str">
        <f ca="1">Declaration!B28</f>
        <v xml:space="preserve">Gold  </v>
      </c>
      <c r="B16" s="102" t="str">
        <f>Declaration!D28</f>
        <v>No</v>
      </c>
      <c r="C16" s="102" t="str">
        <f ca="1">IF(H16=1,J16,I16)</f>
        <v>Vollständig</v>
      </c>
      <c r="D16" s="108" t="str">
        <f>IF(H16=1,"Click here to answer question 1 for Gold","")</f>
        <v/>
      </c>
      <c r="E16" s="84" t="s">
        <v>828</v>
      </c>
      <c r="F16" s="106">
        <v>1</v>
      </c>
      <c r="G16" s="81">
        <f>IF(B16=0,1,0)</f>
        <v>0</v>
      </c>
      <c r="H16" s="82">
        <f t="shared" si="3"/>
        <v>0</v>
      </c>
      <c r="I16" s="179" t="str">
        <f ca="1">OFFSET(L!$C$1,MATCH("Checker"&amp;"Comp",L!$A:$A,0)-1,SL,,)</f>
        <v>Vollständig</v>
      </c>
      <c r="J16" s="180" t="str">
        <f ca="1">OFFSET(L!$C$1,MATCH("Checker"&amp;ADDRESS(ROW(),COLUMN(),4),L!$A:$A,0)-1,SL,,)</f>
        <v>Erklären Sie in der Reiterzelle D28 der Erklärung, ob Gold Ihren Produkten absichtlich hinzugefügt wird</v>
      </c>
    </row>
    <row r="17" spans="1:10" ht="39">
      <c r="A17" s="103" t="str">
        <f ca="1">Declaration!B29</f>
        <v xml:space="preserve">Wolfram  </v>
      </c>
      <c r="B17" s="102" t="str">
        <f>Declaration!D29</f>
        <v>No</v>
      </c>
      <c r="C17" s="102" t="str">
        <f ca="1">IF(H17=1,J17,I17)</f>
        <v>Vollständig</v>
      </c>
      <c r="D17" s="108" t="str">
        <f>IF(H17=1,"Click here to answer question 1 for Tungsten","")</f>
        <v/>
      </c>
      <c r="E17" s="84" t="s">
        <v>828</v>
      </c>
      <c r="F17" s="106">
        <v>1</v>
      </c>
      <c r="G17" s="81">
        <f>IF(B17=0,1,0)</f>
        <v>0</v>
      </c>
      <c r="H17" s="82">
        <f t="shared" si="3"/>
        <v>0</v>
      </c>
      <c r="I17" s="179" t="str">
        <f ca="1">OFFSET(L!$C$1,MATCH("Checker"&amp;"Comp",L!$A:$A,0)-1,SL,,)</f>
        <v>Vollständig</v>
      </c>
      <c r="J17" s="180" t="str">
        <f ca="1">OFFSET(L!$C$1,MATCH("Checker"&amp;ADDRESS(ROW(),COLUMN(),4),L!$A:$A,0)-1,SL,,)</f>
        <v>Erklären Sie in der Reiterzelle D29 der Erklärung, ob Tungsten Ihren Produkten absichtlich hinzugefügt wird</v>
      </c>
    </row>
    <row r="18" spans="1:10" ht="51">
      <c r="A18" s="102" t="str">
        <f ca="1">Declaration!B31</f>
        <v>2) Liegen in dem/den Produkt(en) 3TG-Rückstände vor?  (*)</v>
      </c>
      <c r="B18" s="105"/>
      <c r="C18" s="105"/>
      <c r="D18" s="109"/>
      <c r="E18" s="84" t="s">
        <v>829</v>
      </c>
      <c r="F18" s="106"/>
      <c r="G18" s="24"/>
      <c r="H18" s="24"/>
      <c r="J18" s="180"/>
    </row>
    <row r="19" spans="1:10" ht="39">
      <c r="A19" s="103" t="str">
        <f ca="1">Declaration!B32</f>
        <v xml:space="preserve">Tantal  </v>
      </c>
      <c r="B19" s="102">
        <f>IF($B$14="Yes",Declaration!D32,0)</f>
        <v>0</v>
      </c>
      <c r="C19" s="102" t="str">
        <f ca="1">IF(H19=1,J19,I19)</f>
        <v>Vollständig</v>
      </c>
      <c r="D19" s="110" t="str">
        <f>IF(H19=1,"Click here to answer question 2 for Tantalum","")</f>
        <v/>
      </c>
      <c r="E19" s="84" t="s">
        <v>828</v>
      </c>
      <c r="F19" s="107">
        <f>IF(B$14="No",0,1)</f>
        <v>0</v>
      </c>
      <c r="G19" s="81">
        <f>IF(B19=0,1,0)</f>
        <v>1</v>
      </c>
      <c r="H19" s="82">
        <f>F19*G19</f>
        <v>0</v>
      </c>
      <c r="I19" s="179" t="str">
        <f ca="1">OFFSET(L!$C$1,MATCH("Checker"&amp;"Comp",L!$A:$A,0)-1,SL,,)</f>
        <v>Vollständig</v>
      </c>
      <c r="J19" s="180" t="str">
        <f ca="1">OFFSET(L!$C$1,MATCH("Checker"&amp;ADDRESS(ROW(),COLUMN(),4),L!$A:$A,0)-1,SL,,)</f>
        <v>Erklären Sie in der Reiterzelle D32 der Erklärung, ob Tantalum für die Herstellung Ihrer Produkte erforderlich ist und ob es in den angegebenen Endprodukten enthalten ist</v>
      </c>
    </row>
    <row r="20" spans="1:10" ht="39">
      <c r="A20" s="103" t="str">
        <f ca="1">Declaration!B33</f>
        <v>Zinn  (*)</v>
      </c>
      <c r="B20" s="102" t="str">
        <f>IF($B$15="Yes",Declaration!D33,0)</f>
        <v>Yes</v>
      </c>
      <c r="C20" s="102" t="str">
        <f ca="1">IF(H20=1,J20,I20)</f>
        <v>Vollständig</v>
      </c>
      <c r="D20" s="110" t="str">
        <f>IF(H20=1,"Click here to answer question 2 for Tin","")</f>
        <v/>
      </c>
      <c r="E20" s="84" t="s">
        <v>828</v>
      </c>
      <c r="F20" s="107">
        <f>IF(B$15="No",0,1)</f>
        <v>1</v>
      </c>
      <c r="G20" s="81">
        <f>IF(B20=0,1,0)</f>
        <v>0</v>
      </c>
      <c r="H20" s="82">
        <f>F20*G20</f>
        <v>0</v>
      </c>
      <c r="I20" s="179" t="str">
        <f ca="1">OFFSET(L!$C$1,MATCH("Checker"&amp;"Comp",L!$A:$A,0)-1,SL,,)</f>
        <v>Vollständig</v>
      </c>
      <c r="J20" s="180" t="str">
        <f ca="1">OFFSET(L!$C$1,MATCH("Checker"&amp;ADDRESS(ROW(),COLUMN(),4),L!$A:$A,0)-1,SL,,)</f>
        <v>Erklären Sie in der Reiterzelle D33 der Erklärung, ob Zinn für die Herstellung Ihrer Produkte erforderlich ist und ob es in den angegebenen Endprodukten enthalten ist</v>
      </c>
    </row>
    <row r="21" spans="1:10" ht="39">
      <c r="A21" s="103" t="str">
        <f ca="1">Declaration!B34</f>
        <v xml:space="preserve">Gold  </v>
      </c>
      <c r="B21" s="102">
        <f>IF($B$16="Yes",Declaration!D34,0)</f>
        <v>0</v>
      </c>
      <c r="C21" s="102" t="str">
        <f ca="1">IF(H21=1,J21,I21)</f>
        <v>Vollständig</v>
      </c>
      <c r="D21" s="110" t="str">
        <f>IF(H21=1,"Click here to answer question 2 for Gold","")</f>
        <v/>
      </c>
      <c r="E21" s="84" t="s">
        <v>828</v>
      </c>
      <c r="F21" s="107">
        <f>IF(B$16="No",0,1)</f>
        <v>0</v>
      </c>
      <c r="G21" s="81">
        <f>IF(B21=0,1,0)</f>
        <v>1</v>
      </c>
      <c r="H21" s="82">
        <f>F21*G21</f>
        <v>0</v>
      </c>
      <c r="I21" s="179" t="str">
        <f ca="1">OFFSET(L!$C$1,MATCH("Checker"&amp;"Comp",L!$A:$A,0)-1,SL,,)</f>
        <v>Vollständig</v>
      </c>
      <c r="J21" s="180" t="str">
        <f ca="1">OFFSET(L!$C$1,MATCH("Checker"&amp;ADDRESS(ROW(),COLUMN(),4),L!$A:$A,0)-1,SL,,)</f>
        <v>Erklären Sie in der Reiterzelle D34 der Erklärung, ob Gold für die Herstellung Ihrer Produkte erforderlich ist und ob es in den angegebenen Endprodukten enthalten ist</v>
      </c>
    </row>
    <row r="22" spans="1:10" ht="39">
      <c r="A22" s="103" t="str">
        <f ca="1">Declaration!B35</f>
        <v xml:space="preserve">Wolfram  </v>
      </c>
      <c r="B22" s="102">
        <f>IF($B$17="Yes",Declaration!D35,0)</f>
        <v>0</v>
      </c>
      <c r="C22" s="102" t="str">
        <f ca="1">IF(H22=1,J22,I22)</f>
        <v>Vollständig</v>
      </c>
      <c r="D22" s="110" t="str">
        <f>IF(H22=1,"Click here to answer question 2 for Tungsten","")</f>
        <v/>
      </c>
      <c r="E22" s="84" t="s">
        <v>828</v>
      </c>
      <c r="F22" s="107">
        <f>IF(B$17="No",0,1)</f>
        <v>0</v>
      </c>
      <c r="G22" s="81">
        <f>IF(B22=0,1,0)</f>
        <v>1</v>
      </c>
      <c r="H22" s="82">
        <f>F22*G22</f>
        <v>0</v>
      </c>
      <c r="I22" s="179" t="str">
        <f ca="1">OFFSET(L!$C$1,MATCH("Checker"&amp;"Comp",L!$A:$A,0)-1,SL,,)</f>
        <v>Vollständig</v>
      </c>
      <c r="J22" s="180"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102" t="str">
        <f ca="1">Declaration!B37</f>
        <v>3) Beschaffen Schmelzöfen in Ihrer Lieferkette das 3TG-Mineral aus den umfassten Ländern? (SEC-Begriff, siehe Definitions-Tab) (*)</v>
      </c>
      <c r="B23" s="105"/>
      <c r="C23" s="105"/>
      <c r="D23" s="109"/>
      <c r="E23" s="84" t="s">
        <v>828</v>
      </c>
      <c r="F23" s="106"/>
      <c r="G23" s="24"/>
      <c r="H23" s="24"/>
      <c r="J23" s="180"/>
    </row>
    <row r="24" spans="1:10" ht="39">
      <c r="A24" s="103" t="str">
        <f ca="1">Declaration!B38</f>
        <v xml:space="preserve">Tantal  </v>
      </c>
      <c r="B24" s="102">
        <f>IF(AND($B$14="Yes",$B$19="Yes"),Declaration!D38,0)</f>
        <v>0</v>
      </c>
      <c r="C24" s="102" t="str">
        <f ca="1">IF(H24=1,J24,I24)</f>
        <v>Vollständig</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Vollständig</v>
      </c>
      <c r="J24" s="22"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103" t="str">
        <f ca="1">Declaration!B39</f>
        <v>Zinn  (*)</v>
      </c>
      <c r="B25" s="102" t="str">
        <f>IF(AND($B$15="Yes",$B$20="Yes"),Declaration!D39,0)</f>
        <v>Yes</v>
      </c>
      <c r="C25" s="102" t="str">
        <f ca="1">IF(H25=1,J25,I25)</f>
        <v>Vollständig</v>
      </c>
      <c r="D25" s="110" t="str">
        <f>IF(H25=1,"Click here to answer question 3 for Tin","")</f>
        <v/>
      </c>
      <c r="E25" s="84" t="s">
        <v>828</v>
      </c>
      <c r="F25" s="107">
        <f>IF(OR(B15="No",B20="No"),0,1)</f>
        <v>1</v>
      </c>
      <c r="G25" s="81">
        <f>IF(B25=0,1,0)</f>
        <v>0</v>
      </c>
      <c r="H25" s="82">
        <f>F25*G25</f>
        <v>0</v>
      </c>
      <c r="I25" s="179" t="str">
        <f ca="1">OFFSET(L!$C$1,MATCH("Checker"&amp;"Comp",L!$A:$A,0)-1,SL,,)</f>
        <v>Vollständig</v>
      </c>
      <c r="J25" s="22"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103" t="str">
        <f ca="1">Declaration!B40</f>
        <v xml:space="preserve">Gold  </v>
      </c>
      <c r="B26" s="102">
        <f>IF(AND($B$16="Yes",$B$21="Yes"),Declaration!D40,0)</f>
        <v>0</v>
      </c>
      <c r="C26" s="102" t="str">
        <f ca="1">IF(H26=1,J26,I26)</f>
        <v>Vollständig</v>
      </c>
      <c r="D26" s="110" t="str">
        <f>IF(H26=1,"Click here to answer question 3 for Gold","")</f>
        <v/>
      </c>
      <c r="E26" s="84" t="s">
        <v>828</v>
      </c>
      <c r="F26" s="107">
        <f>IF(OR(B16="No",B21="No"),0,1)</f>
        <v>0</v>
      </c>
      <c r="G26" s="81">
        <f>IF(B26=0,1,0)</f>
        <v>1</v>
      </c>
      <c r="H26" s="82">
        <f>F26*G26</f>
        <v>0</v>
      </c>
      <c r="I26" s="179" t="str">
        <f ca="1">OFFSET(L!$C$1,MATCH("Checker"&amp;"Comp",L!$A:$A,0)-1,SL,,)</f>
        <v>Vollständig</v>
      </c>
      <c r="J26" s="22"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103" t="str">
        <f ca="1">Declaration!B41</f>
        <v xml:space="preserve">Wolfram  </v>
      </c>
      <c r="B27" s="102">
        <f>IF(AND($B$17="Yes",$B$22="Yes"),Declaration!D41,0)</f>
        <v>0</v>
      </c>
      <c r="C27" s="102" t="str">
        <f ca="1">IF(H27=1,J27,I27)</f>
        <v>Vollständig</v>
      </c>
      <c r="D27" s="110" t="str">
        <f>IF(H27=1,"Click here to answer question 3 for Tungsten","")</f>
        <v/>
      </c>
      <c r="E27" s="84" t="s">
        <v>828</v>
      </c>
      <c r="F27" s="107">
        <f>IF(OR(B17="No",B22="No"),0,1)</f>
        <v>0</v>
      </c>
      <c r="G27" s="81">
        <f>IF(B27=0,1,0)</f>
        <v>1</v>
      </c>
      <c r="H27" s="82">
        <f>F27*G27</f>
        <v>0</v>
      </c>
      <c r="I27" s="179" t="str">
        <f ca="1">OFFSET(L!$C$1,MATCH("Checker"&amp;"Comp",L!$A:$A,0)-1,SL,,)</f>
        <v>Vollständig</v>
      </c>
      <c r="J27" s="22"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102" t="str">
        <f ca="1">Declaration!B43</f>
        <v>4) Beziehen Schmelzereien in Ihrer Lieferkette ihre 3TG aus von Konflikten betroffenen und risikoreichen Gebieten? (*)</v>
      </c>
      <c r="B28" s="102"/>
      <c r="C28" s="102"/>
      <c r="D28" s="110"/>
      <c r="E28" s="84"/>
      <c r="F28" s="84"/>
      <c r="G28" s="84"/>
      <c r="H28" s="24"/>
      <c r="I28" s="179"/>
    </row>
    <row r="29" spans="1:10" ht="41.1" customHeight="1">
      <c r="A29" s="103" t="str">
        <f ca="1">Declaration!B44</f>
        <v xml:space="preserve">Tantal  </v>
      </c>
      <c r="B29" s="102">
        <f>IF(AND($B$14="Yes",$B$19="Yes"),Declaration!D44,0)</f>
        <v>0</v>
      </c>
      <c r="C29" s="102" t="str">
        <f ca="1">IF(H29=1,J29,I29)</f>
        <v>Vollständig</v>
      </c>
      <c r="D29" s="330" t="str">
        <f>IF(H29=1,"Click here to answer question 4 for Tantalum","")</f>
        <v/>
      </c>
      <c r="E29" s="84"/>
      <c r="F29" s="107">
        <f>F24</f>
        <v>0</v>
      </c>
      <c r="G29" s="81">
        <f t="shared" ref="G29" si="8">IF(B29=0,1,0)</f>
        <v>1</v>
      </c>
      <c r="H29" s="82">
        <f t="shared" ref="H29" si="9">F29*G29</f>
        <v>0</v>
      </c>
      <c r="I29" s="179" t="str">
        <f ca="1">OFFSET(L!$C$1,MATCH("Checker"&amp;"Comp",L!$A:$A,0)-1,SL,,)</f>
        <v>Vollständig</v>
      </c>
      <c r="J29" s="22"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103" t="str">
        <f ca="1">Declaration!B45</f>
        <v>Zinn  (*)</v>
      </c>
      <c r="B30" s="102" t="str">
        <f>IF(AND($B$15="Yes",$B$20="Yes"),Declaration!D45,0)</f>
        <v>Unknown</v>
      </c>
      <c r="C30" s="102" t="str">
        <f ca="1">IF(H30=1,J30,I30)</f>
        <v>Vollständig</v>
      </c>
      <c r="D30" s="330" t="str">
        <f>IF(H30=1,"Click here to answer question 4 for Tin","")</f>
        <v/>
      </c>
      <c r="E30" s="84"/>
      <c r="F30" s="107">
        <f>F25</f>
        <v>1</v>
      </c>
      <c r="G30" s="81">
        <f>IF(B30=0,1,0)</f>
        <v>0</v>
      </c>
      <c r="H30" s="82">
        <f>F30*G30</f>
        <v>0</v>
      </c>
      <c r="I30" s="179" t="str">
        <f ca="1">OFFSET(L!$C$1,MATCH("Checker"&amp;"Comp",L!$A:$A,0)-1,SL,,)</f>
        <v>Vollständig</v>
      </c>
      <c r="J30" s="22"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103" t="str">
        <f ca="1">Declaration!B46</f>
        <v xml:space="preserve">Gold  </v>
      </c>
      <c r="B31" s="102">
        <f>IF(AND($B$16="Yes",$B$21="Yes"),Declaration!D46,0)</f>
        <v>0</v>
      </c>
      <c r="C31" s="102" t="str">
        <f ca="1">IF(H31=1,J31,I31)</f>
        <v>Vollständig</v>
      </c>
      <c r="D31" s="330" t="str">
        <f>IF(H31=1,"Click here to answer question 4 for Gold","")</f>
        <v/>
      </c>
      <c r="E31" s="84"/>
      <c r="F31" s="107">
        <f>F26</f>
        <v>0</v>
      </c>
      <c r="G31" s="81">
        <f>IF(B31=0,1,0)</f>
        <v>1</v>
      </c>
      <c r="H31" s="82">
        <f>F31*G31</f>
        <v>0</v>
      </c>
      <c r="I31" s="179" t="str">
        <f ca="1">OFFSET(L!$C$1,MATCH("Checker"&amp;"Comp",L!$A:$A,0)-1,SL,,)</f>
        <v>Vollständig</v>
      </c>
      <c r="J31" s="22"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103" t="str">
        <f ca="1">Declaration!B47</f>
        <v xml:space="preserve">Wolfram  </v>
      </c>
      <c r="B32" s="102">
        <f>IF(AND($B$17="Yes",$B$22="Yes"),Declaration!D47,0)</f>
        <v>0</v>
      </c>
      <c r="C32" s="102" t="str">
        <f ca="1">IF(H32=1,J32,I32)</f>
        <v>Vollständig</v>
      </c>
      <c r="D32" s="330" t="str">
        <f>IF(H32=1,"Click here to answer question 4 for Tungsten","")</f>
        <v/>
      </c>
      <c r="E32" s="84"/>
      <c r="F32" s="107">
        <f>F27</f>
        <v>0</v>
      </c>
      <c r="G32" s="81">
        <f>IF(B32=0,1,0)</f>
        <v>1</v>
      </c>
      <c r="H32" s="82">
        <f>F32*G32</f>
        <v>0</v>
      </c>
      <c r="I32" s="179" t="str">
        <f ca="1">OFFSET(L!$C$1,MATCH("Checker"&amp;"Comp",L!$A:$A,0)-1,SL,,)</f>
        <v>Vollständig</v>
      </c>
      <c r="J32" s="22"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102" t="str">
        <f ca="1">Declaration!B49</f>
        <v>5) Stammt das für die Funktionalität oder  Herstellung Ihrer Produkte benötigte 3TG-Mineral zu 100 % aus Recycling- oder Schrottquellen?  (*)</v>
      </c>
      <c r="B33" s="105"/>
      <c r="C33" s="105"/>
      <c r="D33" s="109"/>
      <c r="E33" s="84" t="s">
        <v>1330</v>
      </c>
      <c r="F33" s="106"/>
      <c r="G33" s="24"/>
      <c r="H33" s="24"/>
      <c r="J33" s="180"/>
    </row>
    <row r="34" spans="1:10" ht="39">
      <c r="A34" s="103" t="str">
        <f ca="1">Declaration!B50</f>
        <v xml:space="preserve">Tantal  </v>
      </c>
      <c r="B34" s="102">
        <f>IF(AND($B$14="Yes",$B$19="Yes"),Declaration!D50,0)</f>
        <v>0</v>
      </c>
      <c r="C34" s="102" t="str">
        <f ca="1">IF(H34=1,J34,I34)</f>
        <v>Vollständig</v>
      </c>
      <c r="D34" s="330" t="str">
        <f>IF(H34=1,"Click here to answer question 5 for Tantalum","")</f>
        <v/>
      </c>
      <c r="E34" s="84" t="s">
        <v>1330</v>
      </c>
      <c r="F34" s="107">
        <f>F24</f>
        <v>0</v>
      </c>
      <c r="G34" s="81">
        <f>IF(B34=0,1,0)</f>
        <v>1</v>
      </c>
      <c r="H34" s="82">
        <f>F34*G34</f>
        <v>0</v>
      </c>
      <c r="I34" s="179" t="str">
        <f ca="1">OFFSET(L!$C$1,MATCH("Checker"&amp;"Comp",L!$A:$A,0)-1,SL,,)</f>
        <v>Vollständig</v>
      </c>
      <c r="J34" s="180"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103" t="str">
        <f ca="1">Declaration!B51</f>
        <v>Zinn  (*)</v>
      </c>
      <c r="B35" s="102" t="str">
        <f>IF(AND($B$15="Yes",$B$20="Yes"),Declaration!D51,0)</f>
        <v>No</v>
      </c>
      <c r="C35" s="102" t="str">
        <f ca="1">IF(H35=1,J35,I35)</f>
        <v>Vollständig</v>
      </c>
      <c r="D35" s="330" t="str">
        <f>IF(H35=1,"Click here to answer question 5 for Tin","")</f>
        <v/>
      </c>
      <c r="E35" s="84" t="s">
        <v>1330</v>
      </c>
      <c r="F35" s="107">
        <f>F25</f>
        <v>1</v>
      </c>
      <c r="G35" s="81">
        <f>IF(B35=0,1,0)</f>
        <v>0</v>
      </c>
      <c r="H35" s="82">
        <f>F35*G35</f>
        <v>0</v>
      </c>
      <c r="I35" s="179" t="str">
        <f ca="1">OFFSET(L!$C$1,MATCH("Checker"&amp;"Comp",L!$A:$A,0)-1,SL,,)</f>
        <v>Vollständig</v>
      </c>
      <c r="J35" s="180"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103" t="str">
        <f ca="1">Declaration!B52</f>
        <v xml:space="preserve">Gold  </v>
      </c>
      <c r="B36" s="102">
        <f>IF(AND($B$16="Yes",$B$21="Yes"),Declaration!D52,0)</f>
        <v>0</v>
      </c>
      <c r="C36" s="102" t="str">
        <f ca="1">IF(H36=1,J36,I36)</f>
        <v>Vollständig</v>
      </c>
      <c r="D36" s="330" t="str">
        <f>IF(H36=1,"Click here to answer question 5 for Gold","")</f>
        <v/>
      </c>
      <c r="E36" s="84" t="s">
        <v>1330</v>
      </c>
      <c r="F36" s="107">
        <f>F26</f>
        <v>0</v>
      </c>
      <c r="G36" s="81">
        <f>IF(B36=0,1,0)</f>
        <v>1</v>
      </c>
      <c r="H36" s="82">
        <f>F36*G36</f>
        <v>0</v>
      </c>
      <c r="I36" s="179" t="str">
        <f ca="1">OFFSET(L!$C$1,MATCH("Checker"&amp;"Comp",L!$A:$A,0)-1,SL,,)</f>
        <v>Vollständig</v>
      </c>
      <c r="J36" s="180"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103" t="str">
        <f ca="1">Declaration!B53</f>
        <v xml:space="preserve">Wolfram  </v>
      </c>
      <c r="B37" s="102">
        <f>IF(AND($B$17="Yes",$B$22="Yes"),Declaration!D53,0)</f>
        <v>0</v>
      </c>
      <c r="C37" s="102" t="str">
        <f ca="1">IF(H37=1,J37,I37)</f>
        <v>Vollständig</v>
      </c>
      <c r="D37" s="330" t="str">
        <f>IF(H37=1,"Click here to answer question 5 for Tungsten","")</f>
        <v/>
      </c>
      <c r="E37" s="84" t="s">
        <v>1330</v>
      </c>
      <c r="F37" s="107">
        <f>F27</f>
        <v>0</v>
      </c>
      <c r="G37" s="81">
        <f>IF(B37=0,1,0)</f>
        <v>1</v>
      </c>
      <c r="H37" s="82">
        <f>F37*G37</f>
        <v>0</v>
      </c>
      <c r="I37" s="179" t="str">
        <f ca="1">OFFSET(L!$C$1,MATCH("Checker"&amp;"Comp",L!$A:$A,0)-1,SL,,)</f>
        <v>Vollständig</v>
      </c>
      <c r="J37" s="180"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102" t="str">
        <f ca="1">Declaration!B55</f>
        <v>6) Wie hoch ist der Prozentsatz an Lieferanten, die auf Ihre Lieferkettenumfrage geantwortet haben? (*)</v>
      </c>
      <c r="B38" s="105"/>
      <c r="C38" s="105"/>
      <c r="D38" s="109"/>
      <c r="E38" s="84" t="s">
        <v>828</v>
      </c>
      <c r="F38" s="106"/>
      <c r="G38" s="24"/>
      <c r="H38" s="24"/>
    </row>
    <row r="39" spans="1:10" ht="26.25">
      <c r="A39" s="103" t="str">
        <f ca="1">Declaration!B56</f>
        <v xml:space="preserve">Tantal  </v>
      </c>
      <c r="B39" s="299">
        <f>IF(AND($B$14="Yes",$B$19="Yes"),Declaration!D56,0)</f>
        <v>0</v>
      </c>
      <c r="C39" s="102" t="str">
        <f ca="1">IF(H39=1,J39,I39)</f>
        <v>Vollständig</v>
      </c>
      <c r="D39" s="331" t="str">
        <f>IF(H39=1,"Click here to answer question 6 for Tantalum","")</f>
        <v/>
      </c>
      <c r="E39" s="84" t="s">
        <v>827</v>
      </c>
      <c r="F39" s="107">
        <f>F24</f>
        <v>0</v>
      </c>
      <c r="G39" s="81">
        <f>IF(B39=0,1,0)</f>
        <v>1</v>
      </c>
      <c r="H39" s="82">
        <f>F39*G39</f>
        <v>0</v>
      </c>
      <c r="I39" s="179" t="str">
        <f ca="1">OFFSET(L!$C$1,MATCH("Checker"&amp;"Comp",L!$A:$A,0)-1,SL,,)</f>
        <v>Vollständig</v>
      </c>
      <c r="J39" s="22" t="str">
        <f ca="1">OFFSET(L!$C$1,MATCH("Checker"&amp;ADDRESS(ROW(),COLUMN(),4),L!$A:$A,0)-1,SL,,)</f>
        <v>Geben Sie den Vollständigkeitsgrad der Schmelzofeninformationen des Anbieters in Prozent in der Reiterzelle D50 der Erklärung an</v>
      </c>
    </row>
    <row r="40" spans="1:10" ht="26.25">
      <c r="A40" s="103" t="str">
        <f ca="1">Declaration!B57</f>
        <v>Zinn  (*)</v>
      </c>
      <c r="B40" s="299">
        <f>IF(AND($B$15="Yes",$B$20="Yes"),Declaration!D57,0)</f>
        <v>1</v>
      </c>
      <c r="C40" s="102" t="str">
        <f ca="1">IF(H40=1,J40,I40)</f>
        <v>Vollständig</v>
      </c>
      <c r="D40" s="331" t="str">
        <f>IF(H40=1,"Click here to answer question 6 for Tin","")</f>
        <v/>
      </c>
      <c r="E40" s="84" t="s">
        <v>827</v>
      </c>
      <c r="F40" s="107">
        <f>F25</f>
        <v>1</v>
      </c>
      <c r="G40" s="81">
        <f>IF(B40=0,1,0)</f>
        <v>0</v>
      </c>
      <c r="H40" s="82">
        <f>F40*G40</f>
        <v>0</v>
      </c>
      <c r="I40" s="179" t="str">
        <f ca="1">OFFSET(L!$C$1,MATCH("Checker"&amp;"Comp",L!$A:$A,0)-1,SL,,)</f>
        <v>Vollständig</v>
      </c>
      <c r="J40" s="22" t="str">
        <f ca="1">OFFSET(L!$C$1,MATCH("Checker"&amp;ADDRESS(ROW(),COLUMN(),4),L!$A:$A,0)-1,SL,,)</f>
        <v>Geben Sie den Vollständigkeitsgrad der Schmelzofeninformationen des Anbieters in Prozent in der Reiterzelle D51 der Erklärung an</v>
      </c>
    </row>
    <row r="41" spans="1:10" ht="26.25">
      <c r="A41" s="103" t="str">
        <f ca="1">Declaration!B58</f>
        <v xml:space="preserve">Gold  </v>
      </c>
      <c r="B41" s="299">
        <f>IF(AND($B$16="Yes",$B$21="Yes"),Declaration!D58,0)</f>
        <v>0</v>
      </c>
      <c r="C41" s="102" t="str">
        <f ca="1">IF(H41=1,J41,I41)</f>
        <v>Vollständig</v>
      </c>
      <c r="D41" s="331" t="str">
        <f>IF(H41=1,"Click here to answer question 6 for Gold","")</f>
        <v/>
      </c>
      <c r="E41" s="84" t="s">
        <v>827</v>
      </c>
      <c r="F41" s="107">
        <f>F26</f>
        <v>0</v>
      </c>
      <c r="G41" s="81">
        <f>IF(B41=0,1,0)</f>
        <v>1</v>
      </c>
      <c r="H41" s="82">
        <f>F41*G41</f>
        <v>0</v>
      </c>
      <c r="I41" s="179" t="str">
        <f ca="1">OFFSET(L!$C$1,MATCH("Checker"&amp;"Comp",L!$A:$A,0)-1,SL,,)</f>
        <v>Vollständig</v>
      </c>
      <c r="J41" s="22" t="str">
        <f ca="1">OFFSET(L!$C$1,MATCH("Checker"&amp;ADDRESS(ROW(),COLUMN(),4),L!$A:$A,0)-1,SL,,)</f>
        <v>Geben Sie den Vollständigkeitsgrad der Schmelzofeninformationen des Anbieters in Prozent in der Reiterzelle D52 der Erklärung an</v>
      </c>
    </row>
    <row r="42" spans="1:10" ht="26.25">
      <c r="A42" s="103" t="str">
        <f ca="1">Declaration!B59</f>
        <v xml:space="preserve">Wolfram  </v>
      </c>
      <c r="B42" s="299">
        <f>IF(AND($B$17="Yes",$B$22="Yes"),Declaration!D59,0)</f>
        <v>0</v>
      </c>
      <c r="C42" s="102" t="str">
        <f ca="1">IF(H42=1,J42,I42)</f>
        <v>Vollständig</v>
      </c>
      <c r="D42" s="331" t="str">
        <f>IF(H42=1,"Click here to answer question 6 for Tungsten","")</f>
        <v/>
      </c>
      <c r="E42" s="84" t="s">
        <v>827</v>
      </c>
      <c r="F42" s="107">
        <f>F27</f>
        <v>0</v>
      </c>
      <c r="G42" s="81">
        <f>IF(B42=0,1,0)</f>
        <v>1</v>
      </c>
      <c r="H42" s="82">
        <f>F42*G42</f>
        <v>0</v>
      </c>
      <c r="I42" s="179" t="str">
        <f ca="1">OFFSET(L!$C$1,MATCH("Checker"&amp;"Comp",L!$A:$A,0)-1,SL,,)</f>
        <v>Vollständig</v>
      </c>
      <c r="J42" s="22" t="str">
        <f ca="1">OFFSET(L!$C$1,MATCH("Checker"&amp;ADDRESS(ROW(),COLUMN(),4),L!$A:$A,0)-1,SL,,)</f>
        <v>Geben Sie den Vollständigkeitsgrad der Schmelzofeninformationen des Anbieters in Prozent in der Reiterzelle D53 der Erklärung an</v>
      </c>
    </row>
    <row r="43" spans="1:10" ht="51">
      <c r="A43" s="102" t="str">
        <f ca="1">Declaration!B61</f>
        <v>7) Haben Sie alle Schmelzhütten ermittelt, die das 3TG-Mineral für Ihre Lieferkette bereitstellen?  (*)</v>
      </c>
      <c r="B43" s="105"/>
      <c r="C43" s="105"/>
      <c r="D43" s="109"/>
      <c r="E43" s="84" t="s">
        <v>829</v>
      </c>
      <c r="F43" s="106"/>
      <c r="G43" s="24"/>
      <c r="H43" s="24"/>
    </row>
    <row r="44" spans="1:10" ht="51.75">
      <c r="A44" s="103" t="str">
        <f ca="1">Declaration!B62</f>
        <v xml:space="preserve">Tantal  </v>
      </c>
      <c r="B44" s="102">
        <f>IF(AND($B$14="Yes",$B$19="Yes"),Declaration!D62,0)</f>
        <v>0</v>
      </c>
      <c r="C44" s="102" t="str">
        <f ca="1">IF(H44=1,J44,I44)</f>
        <v>Vollständig</v>
      </c>
      <c r="D44" s="330" t="str">
        <f>IF(H44=1,"Click here to answer question 7 for Tantalum","")</f>
        <v/>
      </c>
      <c r="E44" s="84" t="s">
        <v>1326</v>
      </c>
      <c r="F44" s="107">
        <f>F24</f>
        <v>0</v>
      </c>
      <c r="G44" s="81">
        <f>IF(B44=0,1,0)</f>
        <v>1</v>
      </c>
      <c r="H44" s="82">
        <f>F44*G44</f>
        <v>0</v>
      </c>
      <c r="I44" s="179" t="str">
        <f ca="1">OFFSET(L!$C$1,MATCH("Checker"&amp;"Comp",L!$A:$A,0)-1,SL,,)</f>
        <v>Vollständig</v>
      </c>
      <c r="J44" s="22" t="str">
        <f ca="1">OFFSET(L!$C$1,MATCH("Checker"&amp;ADDRESS(ROW(),COLUMN(),4),L!$A:$A,0)-1,SL,,)</f>
        <v xml:space="preserve">Geben Sie in der Reiterzelle D56 der Erklärung an, ob alle Schmelzofennamen in der Antwort auf diese Umfrage im Umfang der angegebenen Produkte zur Verfügung gestellt worden sind </v>
      </c>
    </row>
    <row r="45" spans="1:10" ht="51.75">
      <c r="A45" s="103" t="str">
        <f ca="1">Declaration!B63</f>
        <v>Zinn  (*)</v>
      </c>
      <c r="B45" s="102" t="str">
        <f>IF(AND($B$15="Yes",$B$20="Yes"),Declaration!D63,0)</f>
        <v>Yes</v>
      </c>
      <c r="C45" s="102" t="str">
        <f ca="1">IF(H45=1,J45,I45)</f>
        <v>Vollständig</v>
      </c>
      <c r="D45" s="330" t="str">
        <f>IF(H45=1,"Click here to answer question 7 for Tin","")</f>
        <v/>
      </c>
      <c r="E45" s="84" t="s">
        <v>1326</v>
      </c>
      <c r="F45" s="107">
        <f>F25</f>
        <v>1</v>
      </c>
      <c r="G45" s="81">
        <f>IF(B45=0,1,0)</f>
        <v>0</v>
      </c>
      <c r="H45" s="82">
        <f>F45*G45</f>
        <v>0</v>
      </c>
      <c r="I45" s="179" t="str">
        <f ca="1">OFFSET(L!$C$1,MATCH("Checker"&amp;"Comp",L!$A:$A,0)-1,SL,,)</f>
        <v>Vollständig</v>
      </c>
      <c r="J45" s="22" t="str">
        <f ca="1">OFFSET(L!$C$1,MATCH("Checker"&amp;ADDRESS(ROW(),COLUMN(),4),L!$A:$A,0)-1,SL,,)</f>
        <v xml:space="preserve">Geben Sie in der Reiterzelle D57 der Erklärung an, ob alle Schmelzofennamen in der Antwort auf diese Umfrage im Umfang der angegebenen Produkte zur Verfügung gestellt worden sind </v>
      </c>
    </row>
    <row r="46" spans="1:10" ht="51.75">
      <c r="A46" s="103" t="str">
        <f ca="1">Declaration!B64</f>
        <v xml:space="preserve">Gold  </v>
      </c>
      <c r="B46" s="102">
        <f>IF(AND($B$16="Yes",$B$21="Yes"),Declaration!D64,0)</f>
        <v>0</v>
      </c>
      <c r="C46" s="102" t="str">
        <f ca="1">IF(H46=1,J46,I46)</f>
        <v>Vollständig</v>
      </c>
      <c r="D46" s="330" t="str">
        <f>IF(H46=1,"Click here to answer question 7 for Gold","")</f>
        <v/>
      </c>
      <c r="E46" s="84" t="s">
        <v>1326</v>
      </c>
      <c r="F46" s="107">
        <f>F26</f>
        <v>0</v>
      </c>
      <c r="G46" s="81">
        <f>IF(B46=0,1,0)</f>
        <v>1</v>
      </c>
      <c r="H46" s="82">
        <f>F46*G46</f>
        <v>0</v>
      </c>
      <c r="I46" s="179" t="str">
        <f ca="1">OFFSET(L!$C$1,MATCH("Checker"&amp;"Comp",L!$A:$A,0)-1,SL,,)</f>
        <v>Vollständig</v>
      </c>
      <c r="J46" s="22" t="str">
        <f ca="1">OFFSET(L!$C$1,MATCH("Checker"&amp;ADDRESS(ROW(),COLUMN(),4),L!$A:$A,0)-1,SL,,)</f>
        <v xml:space="preserve">Geben Sie in der Reiterzelle D58 der Erklärung an, ob alle Schmelzofennamen in der Antwort auf diese Umfrage im Umfang der angegebenen Produkte zur Verfügung gestellt worden sind </v>
      </c>
    </row>
    <row r="47" spans="1:10" ht="51.75">
      <c r="A47" s="103" t="str">
        <f ca="1">Declaration!B65</f>
        <v xml:space="preserve">Wolfram  </v>
      </c>
      <c r="B47" s="102">
        <f>IF(AND($B$17="Yes",$B$22="Yes"),Declaration!D65,0)</f>
        <v>0</v>
      </c>
      <c r="C47" s="102" t="str">
        <f ca="1">IF(H47=1,J47,I47)</f>
        <v>Vollständig</v>
      </c>
      <c r="D47" s="330" t="str">
        <f>IF(H47=1,"Click here to answer question 7 for Tungsten","")</f>
        <v/>
      </c>
      <c r="E47" s="84" t="s">
        <v>1326</v>
      </c>
      <c r="F47" s="107">
        <f>F27</f>
        <v>0</v>
      </c>
      <c r="G47" s="81">
        <f>IF(B47=0,1,0)</f>
        <v>1</v>
      </c>
      <c r="H47" s="82">
        <f>F47*G47</f>
        <v>0</v>
      </c>
      <c r="I47" s="179" t="str">
        <f ca="1">OFFSET(L!$C$1,MATCH("Checker"&amp;"Comp",L!$A:$A,0)-1,SL,,)</f>
        <v>Vollständig</v>
      </c>
      <c r="J47" s="22" t="str">
        <f ca="1">OFFSET(L!$C$1,MATCH("Checker"&amp;ADDRESS(ROW(),COLUMN(),4),L!$A:$A,0)-1,SL,,)</f>
        <v xml:space="preserve">Geben Sie in der Reiterzelle D59 der Erklärung an, ob alle Schmelzofennamen in der Antwort auf diese Umfrage im Umfang der angegebenen Produkte zur Verfügung gestellt worden sind </v>
      </c>
    </row>
    <row r="48" spans="1:10" ht="63.75">
      <c r="A48" s="102" t="str">
        <f ca="1">Declaration!B67</f>
        <v>8) Haben Sie alle relevanten Informationen, die Ihr Unternehmen zu den Schmelzhütten erhalten hat, in dieser Erklärung aufgeführt?  (*)</v>
      </c>
      <c r="B48" s="105"/>
      <c r="C48" s="105"/>
      <c r="D48" s="109"/>
      <c r="E48" s="84" t="s">
        <v>830</v>
      </c>
      <c r="F48" s="106"/>
      <c r="G48" s="24"/>
      <c r="H48" s="24"/>
    </row>
    <row r="49" spans="1:10" ht="39">
      <c r="A49" s="103" t="str">
        <f ca="1">Declaration!B68</f>
        <v xml:space="preserve">Tantal  </v>
      </c>
      <c r="B49" s="102">
        <f>IF(AND($B$14="Yes",$B$19="Yes"),Declaration!D68,0)</f>
        <v>0</v>
      </c>
      <c r="C49" s="102" t="str">
        <f ca="1">IF(H49=1,J49,I49)</f>
        <v>Vollständig</v>
      </c>
      <c r="D49" s="331" t="str">
        <f>IF(H49=1,"Click here to answer question 8 for Tantalum","")</f>
        <v/>
      </c>
      <c r="E49" s="84" t="s">
        <v>828</v>
      </c>
      <c r="F49" s="107">
        <f>F24</f>
        <v>0</v>
      </c>
      <c r="G49" s="81">
        <f>IF(B49=0,1,0)</f>
        <v>1</v>
      </c>
      <c r="H49" s="82">
        <f>F49*G49</f>
        <v>0</v>
      </c>
      <c r="I49" s="179" t="str">
        <f ca="1">OFFSET(L!$C$1,MATCH("Checker"&amp;"Comp",L!$A:$A,0)-1,SL,,)</f>
        <v>Vollständig</v>
      </c>
      <c r="J49" s="22" t="str">
        <f ca="1">OFFSET(L!$C$1,MATCH("Checker"&amp;ADDRESS(ROW(),COLUMN(),4),L!$A:$A,0)-1,SL,,)</f>
        <v xml:space="preserve">Geben Sie in der Reiterzelle D62 der Erklärung an, ob alle Informationen über Tantalum-Schmelzöfen zur Verfügung gestellt worden sind </v>
      </c>
    </row>
    <row r="50" spans="1:10" ht="39">
      <c r="A50" s="103" t="str">
        <f ca="1">Declaration!B69</f>
        <v>Zinn  (*)</v>
      </c>
      <c r="B50" s="102" t="str">
        <f>IF(AND($B$15="Yes",$B$20="Yes"),Declaration!D69,0)</f>
        <v>Yes</v>
      </c>
      <c r="C50" s="102" t="str">
        <f ca="1">IF(H50=1,J50,I50)</f>
        <v>Vollständig</v>
      </c>
      <c r="D50" s="331" t="str">
        <f>IF(H50=1,"Click here to answer question 8 for Tin","")</f>
        <v/>
      </c>
      <c r="E50" s="84" t="s">
        <v>828</v>
      </c>
      <c r="F50" s="107">
        <f>F25</f>
        <v>1</v>
      </c>
      <c r="G50" s="81">
        <f>IF(B50=0,1,0)</f>
        <v>0</v>
      </c>
      <c r="H50" s="82">
        <f>F50*G50</f>
        <v>0</v>
      </c>
      <c r="I50" s="179" t="str">
        <f ca="1">OFFSET(L!$C$1,MATCH("Checker"&amp;"Comp",L!$A:$A,0)-1,SL,,)</f>
        <v>Vollständig</v>
      </c>
      <c r="J50" s="22" t="str">
        <f ca="1">OFFSET(L!$C$1,MATCH("Checker"&amp;ADDRESS(ROW(),COLUMN(),4),L!$A:$A,0)-1,SL,,)</f>
        <v xml:space="preserve">Geben Sie in der Reiterzelle D63 der Erklärung an, ob alle Informationen über Zinn-Schmelzöfen zur Verfügung gestellt worden sind </v>
      </c>
    </row>
    <row r="51" spans="1:10" ht="39">
      <c r="A51" s="103" t="str">
        <f ca="1">Declaration!B70</f>
        <v xml:space="preserve">Gold  </v>
      </c>
      <c r="B51" s="102">
        <f>IF(AND($B$16="Yes",$B$21="Yes"),Declaration!D70,0)</f>
        <v>0</v>
      </c>
      <c r="C51" s="102" t="str">
        <f ca="1">IF(H51=1,J51,I51)</f>
        <v>Vollständig</v>
      </c>
      <c r="D51" s="331" t="str">
        <f>IF(H51=1,"Click here to answer question 8 for Gold","")</f>
        <v/>
      </c>
      <c r="E51" s="84" t="s">
        <v>828</v>
      </c>
      <c r="F51" s="107">
        <f>F26</f>
        <v>0</v>
      </c>
      <c r="G51" s="81">
        <f>IF(B51=0,1,0)</f>
        <v>1</v>
      </c>
      <c r="H51" s="82">
        <f>F51*G51</f>
        <v>0</v>
      </c>
      <c r="I51" s="179" t="str">
        <f ca="1">OFFSET(L!$C$1,MATCH("Checker"&amp;"Comp",L!$A:$A,0)-1,SL,,)</f>
        <v>Vollständig</v>
      </c>
      <c r="J51" s="22" t="str">
        <f ca="1">OFFSET(L!$C$1,MATCH("Checker"&amp;ADDRESS(ROW(),COLUMN(),4),L!$A:$A,0)-1,SL,,)</f>
        <v xml:space="preserve">Geben Sie in der Reiterzelle D64 der Erklärung an, ob alle Informationen über Gold-Schmelzöfen zur Verfügung gestellt worden sind </v>
      </c>
    </row>
    <row r="52" spans="1:10" ht="39">
      <c r="A52" s="103" t="str">
        <f ca="1">Declaration!B71</f>
        <v xml:space="preserve">Wolfram  </v>
      </c>
      <c r="B52" s="102">
        <f>IF(AND($B$17="Yes",$B$22="Yes"),Declaration!D71,0)</f>
        <v>0</v>
      </c>
      <c r="C52" s="102" t="str">
        <f ca="1">IF(H52=1,J52,I52)</f>
        <v>Vollständig</v>
      </c>
      <c r="D52" s="331" t="str">
        <f>IF(H52=1,"Click here to answer question 8 for Tungsten","")</f>
        <v/>
      </c>
      <c r="E52" s="84" t="s">
        <v>828</v>
      </c>
      <c r="F52" s="107">
        <f>F27</f>
        <v>0</v>
      </c>
      <c r="G52" s="81">
        <f>IF(B52=0,1,0)</f>
        <v>1</v>
      </c>
      <c r="H52" s="82">
        <f>F52*G52</f>
        <v>0</v>
      </c>
      <c r="I52" s="179" t="str">
        <f ca="1">OFFSET(L!$C$1,MATCH("Checker"&amp;"Comp",L!$A:$A,0)-1,SL,,)</f>
        <v>Vollständig</v>
      </c>
      <c r="J52" s="22" t="str">
        <f ca="1">OFFSET(L!$C$1,MATCH("Checker"&amp;ADDRESS(ROW(),COLUMN(),4),L!$A:$A,0)-1,SL,,)</f>
        <v xml:space="preserve">Geben Sie in der Reiterzelle D65 der Erklärung an, ob alle Informationen über Tungsten-Schmelzöfen zur Verfügung gestellt worden sind </v>
      </c>
    </row>
    <row r="53" spans="1:10" ht="25.5">
      <c r="A53" s="102" t="str">
        <f ca="1">Declaration!B74</f>
        <v>Frage</v>
      </c>
      <c r="B53" s="105"/>
      <c r="C53" s="105"/>
      <c r="D53" s="109"/>
      <c r="E53" s="84" t="s">
        <v>451</v>
      </c>
      <c r="F53" s="106"/>
      <c r="G53" s="106"/>
      <c r="H53" s="106"/>
    </row>
    <row r="54" spans="1:10" ht="39">
      <c r="A54" s="102" t="str">
        <f ca="1">Declaration!B75</f>
        <v>A. Haben Sie eine konflkitfreie Beschaffungsrichtlinie für Mineralien erstellt? (*)</v>
      </c>
      <c r="B54" s="102" t="str">
        <f>Declaration!D75</f>
        <v>Yes</v>
      </c>
      <c r="C54" s="102" t="str">
        <f t="shared" ref="C54:C60" ca="1" si="10">IF(H54=1,J54,I54)</f>
        <v>Vollständig</v>
      </c>
      <c r="D54" s="108" t="str">
        <f>IF(H54=1,"Click here to answer question (A)","")</f>
        <v/>
      </c>
      <c r="E54" s="84" t="s">
        <v>1330</v>
      </c>
      <c r="F54" s="107">
        <f>IF(SUM(F$24:F$27)=0,0,1)</f>
        <v>1</v>
      </c>
      <c r="G54" s="81">
        <f>IF(B54=0,1,0)</f>
        <v>0</v>
      </c>
      <c r="H54" s="82">
        <f t="shared" ref="H54:H60" si="11">F54*G54</f>
        <v>0</v>
      </c>
      <c r="I54" s="179" t="str">
        <f ca="1">OFFSET(L!$C$1,MATCH("Checker"&amp;"Comp",L!$A:$A,0)-1,SL,,)</f>
        <v>Vollständig</v>
      </c>
      <c r="J54" s="22" t="str">
        <f ca="1">OFFSET(L!$C$1,MATCH("Checker"&amp;ADDRESS(ROW(),COLUMN(),4),L!$A:$A,0)-1,SL,,)</f>
        <v>Geben Sie in Zelle D75 der Erklärung an, ob Ihr Unternehmen Ihre Richtlinie zur konfliktfreien Mineralieneschaffung auf seiner Website öffentlich verfügbar gemacht hat</v>
      </c>
    </row>
    <row r="55" spans="1:10" ht="54.75" customHeight="1">
      <c r="A55" s="102" t="str">
        <f ca="1">Declaration!B77</f>
        <v>B. Ist Ihre konflkitfreie Beschaffungsrichtlinie für Mineralien auf Ihrer Website einsehbar? (Hinweis - Wenn „Ja“, sollte der Benutzer die URL im Anmerkungsfeld angeben.) (*)</v>
      </c>
      <c r="B55" s="102" t="str">
        <f>Declaration!D77</f>
        <v>No</v>
      </c>
      <c r="C55" s="102" t="str">
        <f t="shared" ca="1" si="10"/>
        <v>Vollständig</v>
      </c>
      <c r="D55" s="108" t="str">
        <f>IF(H55=1,"Click here to answer question (B)","")</f>
        <v/>
      </c>
      <c r="E55" s="84" t="s">
        <v>1330</v>
      </c>
      <c r="F55" s="107">
        <f t="shared" ref="F55" si="12">F$54</f>
        <v>1</v>
      </c>
      <c r="G55" s="81">
        <f>IF(B55=0,1,0)</f>
        <v>0</v>
      </c>
      <c r="H55" s="82">
        <f t="shared" si="11"/>
        <v>0</v>
      </c>
      <c r="I55" s="179" t="str">
        <f ca="1">OFFSET(L!$C$1,MATCH("Checker"&amp;"Comp",L!$A:$A,0)-1,SL,,)</f>
        <v>Vollständig</v>
      </c>
      <c r="J55" s="22"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102" t="s">
        <v>6</v>
      </c>
      <c r="B56" s="102">
        <f>Declaration!G77</f>
        <v>0</v>
      </c>
      <c r="C56" s="102" t="str">
        <f t="shared" ca="1" si="10"/>
        <v>Vollständig</v>
      </c>
      <c r="D56" s="108" t="str">
        <f>IF(H56=1,"Click here to specify URL for question (B)","")</f>
        <v/>
      </c>
      <c r="E56" s="84"/>
      <c r="F56" s="107">
        <f>IF(AND(F55=1,B55="Yes"),1,0)</f>
        <v>0</v>
      </c>
      <c r="G56" s="81">
        <f>IF(LEN(B56)&gt;1,0,1)</f>
        <v>1</v>
      </c>
      <c r="H56" s="82">
        <f t="shared" si="11"/>
        <v>0</v>
      </c>
      <c r="I56" s="179" t="str">
        <f ca="1">OFFSET(L!$C$1,MATCH("Checker"&amp;"Comp",L!$A:$A,0)-1,SL,,)</f>
        <v>Vollständig</v>
      </c>
      <c r="J56" s="170" t="str">
        <f ca="1">OFFSET(L!$C$1,MATCH("Checker"&amp;ADDRESS(ROW(),COLUMN(),4),L!$A:$A,0)-1,SL,,)</f>
        <v xml:space="preserve">Geben Sie in der Arbeitsblattzelle D77 der Erklärung den URL an, falls Sie Frage B mit „Ja“ beantworten. Das Format des URL sollte „www.companyname.com“ entsprechen </v>
      </c>
    </row>
    <row r="57" spans="1:10" ht="51">
      <c r="A57" s="102" t="str">
        <f ca="1">Declaration!B79</f>
        <v>C. Verlangen Sie von Ihren direkten Lieferanten, das 3TG-Mineral ausschließlich von Schmelzhütten zu beziehen, deren Due-Diligence-Praktiken von einer unabhängigen Instanz überprüft wurden? (*)</v>
      </c>
      <c r="B57" s="102" t="str">
        <f>Declaration!D79</f>
        <v>Yes</v>
      </c>
      <c r="C57" s="102" t="str">
        <f t="shared" ca="1" si="10"/>
        <v>Vollständig</v>
      </c>
      <c r="D57" s="108" t="str">
        <f>IF(H57=1,"Click here to answer question (C)","")</f>
        <v/>
      </c>
      <c r="E57" s="84" t="s">
        <v>1330</v>
      </c>
      <c r="F57" s="107">
        <f>F$54</f>
        <v>1</v>
      </c>
      <c r="G57" s="81">
        <f>IF(B57=0,1,0)</f>
        <v>0</v>
      </c>
      <c r="H57" s="82">
        <f t="shared" si="11"/>
        <v>0</v>
      </c>
      <c r="I57" s="179" t="str">
        <f ca="1">OFFSET(L!$C$1,MATCH("Checker"&amp;"Comp",L!$A:$A,0)-1,SL,,)</f>
        <v>Vollständig</v>
      </c>
      <c r="J57" s="22" t="str">
        <f ca="1">OFFSET(L!$C$1,MATCH("Checker"&amp;ADDRESS(ROW(),COLUMN(),4),L!$A:$A,0)-1,SL,,)</f>
        <v>Geben Sie in Zelle D79 der Erklärung an, ob Sie von Ihren direkten Lieferanten verlangen, bei Schmelzereien einzukaufen, deren Due-Diligence-Praktiken von unabhängigen Prüfungsprogramm Dritter überprüft worden sind</v>
      </c>
    </row>
    <row r="58" spans="1:10" ht="39">
      <c r="A58" s="102" t="str">
        <f ca="1">Declaration!B81</f>
        <v>D. Haben Sie Sorgfaltspflichtmaßnahmen für die konfliktfreie Beschaffung in Kraft gesetzt? (*)</v>
      </c>
      <c r="B58" s="102" t="str">
        <f>Declaration!D81</f>
        <v>Yes</v>
      </c>
      <c r="C58" s="102" t="str">
        <f t="shared" ca="1" si="10"/>
        <v>Vollständig</v>
      </c>
      <c r="D58" s="108" t="str">
        <f>IF(H58=1,"Click here to answer question (D)","")</f>
        <v/>
      </c>
      <c r="E58" s="84" t="s">
        <v>1330</v>
      </c>
      <c r="F58" s="107">
        <f>F$54</f>
        <v>1</v>
      </c>
      <c r="G58" s="81">
        <f>IF(B58=0,1,0)</f>
        <v>0</v>
      </c>
      <c r="H58" s="82">
        <f t="shared" si="11"/>
        <v>0</v>
      </c>
      <c r="I58" s="179" t="str">
        <f ca="1">OFFSET(L!$C$1,MATCH("Checker"&amp;"Comp",L!$A:$A,0)-1,SL,,)</f>
        <v>Vollständig</v>
      </c>
      <c r="J58" s="22" t="str">
        <f ca="1">OFFSET(L!$C$1,MATCH("Checker"&amp;ADDRESS(ROW(),COLUMN(),4),L!$A:$A,0)-1,SL,,)</f>
        <v>Geben Sie in Zelle D81 der Erklärung an, ob Sie Due-Diligence-Maßnahmen zur Beschaffung konfliktfreier Mineralien getroffen haben</v>
      </c>
    </row>
    <row r="59" spans="1:10" ht="39">
      <c r="A59" s="102" t="str">
        <f ca="1">Declaration!B83</f>
        <v>E. Veranstaltet Ihr Unternehmen (eine) Konfliktmineralienumfrage(n) mit seinen entsprechenden Lieferanten? (*)</v>
      </c>
      <c r="B59" s="102" t="str">
        <f>Declaration!D83</f>
        <v>Yes, in conformance with IPC1755 (e.g., CMRT)</v>
      </c>
      <c r="C59" s="102" t="str">
        <f t="shared" ca="1" si="10"/>
        <v>Vollständig</v>
      </c>
      <c r="D59" s="108" t="str">
        <f>IF(H59=1,"Click here to answer question (E)","")</f>
        <v/>
      </c>
      <c r="E59" s="84" t="s">
        <v>1330</v>
      </c>
      <c r="F59" s="107">
        <f>F$54</f>
        <v>1</v>
      </c>
      <c r="G59" s="81">
        <f>IF(B59=0,1,0)</f>
        <v>0</v>
      </c>
      <c r="H59" s="82">
        <f t="shared" si="11"/>
        <v>0</v>
      </c>
      <c r="I59" s="179" t="str">
        <f ca="1">OFFSET(L!$C$1,MATCH("Checker"&amp;"Comp",L!$A:$A,0)-1,SL,,)</f>
        <v>Vollständig</v>
      </c>
      <c r="J59" s="22" t="str">
        <f ca="1">OFFSET(L!$C$1,MATCH("Checker"&amp;ADDRESS(ROW(),COLUMN(),4),L!$A:$A,0)-1,SL,,)</f>
        <v>Geben Sie in der Reiterzelle D83 der Erklärung an, ob Sie von Ihren Lieferanten verlangen, diese Vorlage zur Berichterstattung über Konfliktmineralien auszufüllen</v>
      </c>
    </row>
    <row r="60" spans="1:10" ht="39">
      <c r="A60" s="102" t="str">
        <f ca="1">Declaration!B85</f>
        <v>F. Überprüfen Sie die Due-Diligence-Informationen, die Sie von ihren Lieferanten erhalten, anhand der Erwartungen Ihres Unternehmens? (*)</v>
      </c>
      <c r="B60" s="102" t="str">
        <f>Declaration!D85</f>
        <v>Yes</v>
      </c>
      <c r="C60" s="102" t="str">
        <f t="shared" ca="1" si="10"/>
        <v>Vollständig</v>
      </c>
      <c r="D60" s="108" t="str">
        <f>IF(H60=1,"Click here to answer question (F)","")</f>
        <v/>
      </c>
      <c r="E60" s="84" t="s">
        <v>1330</v>
      </c>
      <c r="F60" s="107">
        <f>F$54</f>
        <v>1</v>
      </c>
      <c r="G60" s="81">
        <f>IF(B60=0,1,0)</f>
        <v>0</v>
      </c>
      <c r="H60" s="82">
        <f t="shared" si="11"/>
        <v>0</v>
      </c>
      <c r="I60" s="179" t="str">
        <f ca="1">OFFSET(L!$C$1,MATCH("Checker"&amp;"Comp",L!$A:$A,0)-1,SL,,)</f>
        <v>Vollständig</v>
      </c>
      <c r="J60" s="22" t="str">
        <f ca="1">OFFSET(L!$C$1,MATCH("Checker"&amp;ADDRESS(ROW(),COLUMN(),4),L!$A:$A,0)-1,SL,,)</f>
        <v>Geben Sie in der Reiterzelle D85 der Erklärung an, ob Sie Antworten der Lieferanten auf die Anforderungen Ihres Unternehmens überprüfen</v>
      </c>
    </row>
    <row r="61" spans="1:10" ht="15" hidden="1">
      <c r="A61" s="102"/>
      <c r="B61" s="102"/>
      <c r="C61" s="102"/>
      <c r="D61" s="108"/>
      <c r="E61" s="84"/>
      <c r="F61" s="107"/>
      <c r="G61" s="81"/>
      <c r="H61" s="82"/>
      <c r="I61" s="179"/>
    </row>
    <row r="62" spans="1:10" ht="39">
      <c r="A62" s="102" t="str">
        <f ca="1">Declaration!B87</f>
        <v>G. Sieht Ihr Review-Prozess ein Korrekturmaßnahmen-Management vor? (*)</v>
      </c>
      <c r="B62" s="102" t="str">
        <f>Declaration!D87</f>
        <v>Yes</v>
      </c>
      <c r="C62" s="102" t="str">
        <f t="shared" ref="C62:C68" ca="1" si="13">IF(H62=1,J62,I62)</f>
        <v>Vollständig</v>
      </c>
      <c r="D62" s="108" t="str">
        <f>IF(H62=1,"Click here to answer question (G)","")</f>
        <v/>
      </c>
      <c r="E62" s="84" t="s">
        <v>1330</v>
      </c>
      <c r="F62" s="107">
        <f>F$54</f>
        <v>1</v>
      </c>
      <c r="G62" s="81">
        <f>IF(B62=0,1,0)</f>
        <v>0</v>
      </c>
      <c r="H62" s="82">
        <f t="shared" ref="H62:H69" si="14">F62*G62</f>
        <v>0</v>
      </c>
      <c r="I62" s="179" t="str">
        <f ca="1">OFFSET(L!$C$1,MATCH("Checker"&amp;"Comp",L!$A:$A,0)-1,SL,,)</f>
        <v>Vollständig</v>
      </c>
      <c r="J62" s="22" t="str">
        <f ca="1">OFFSET(L!$C$1,MATCH("Checker"&amp;ADDRESS(ROW(),COLUMN(),4),L!$A:$A,0)-1,SL,,)</f>
        <v>Geben Sie in der Reiterzelle D87 der Erklärung an, ob Ihr Prüfungsverfahren ein Abhilfemaßnahmen-Management umfasst</v>
      </c>
    </row>
    <row r="63" spans="1:10" ht="39">
      <c r="A63" s="102" t="str">
        <f ca="1">Declaration!B89</f>
        <v>H. Ist Ihr Unternehmen zu einer jährlichen Offenlegung der Konfliktmineralien verpflichtet? (*)</v>
      </c>
      <c r="B63" s="102" t="str">
        <f>Declaration!D89</f>
        <v>Yes, with the EU</v>
      </c>
      <c r="C63" s="102" t="str">
        <f t="shared" ca="1" si="13"/>
        <v>Vollständig</v>
      </c>
      <c r="D63" s="108" t="str">
        <f>IF(H63=1,"Click here to answer question (H)","")</f>
        <v/>
      </c>
      <c r="E63" s="84" t="s">
        <v>1330</v>
      </c>
      <c r="F63" s="107">
        <f>F$54</f>
        <v>1</v>
      </c>
      <c r="G63" s="81">
        <f>IF(B63=0,1,0)</f>
        <v>0</v>
      </c>
      <c r="H63" s="82">
        <f t="shared" si="14"/>
        <v>0</v>
      </c>
      <c r="I63" s="179" t="str">
        <f ca="1">OFFSET(L!$C$1,MATCH("Checker"&amp;"Comp",L!$A:$A,0)-1,SL,,)</f>
        <v>Vollständig</v>
      </c>
      <c r="J63" s="22" t="str">
        <f ca="1">OFFSET(L!$C$1,MATCH("Checker"&amp;ADDRESS(ROW(),COLUMN(),4),L!$A:$A,0)-1,SL,,)</f>
        <v>Geben Sie in Zelle D89 der Erklärung an, ob Sie der Offenlegungspflicht gegenüber der SEC, der EU-Regelung oder beiden unterliegen</v>
      </c>
    </row>
    <row r="64" spans="1:10" ht="39">
      <c r="A64" s="102" t="s">
        <v>1323</v>
      </c>
      <c r="B64" s="102" t="str">
        <f>IF(G64=1,"No products or item numbers listed","One or more product / item numbers have been provided")</f>
        <v>No products or item numbers listed</v>
      </c>
      <c r="C64" s="102" t="str">
        <f t="shared" ca="1" si="13"/>
        <v>Vollständig</v>
      </c>
      <c r="D64" s="108" t="str">
        <f>IF(H64=1,"Click here to enter detail on Product List tab","")</f>
        <v/>
      </c>
      <c r="E64" s="84" t="s">
        <v>1330</v>
      </c>
      <c r="F64" s="107">
        <f>IF(B5=Declaration!Q9,1,0)</f>
        <v>0</v>
      </c>
      <c r="G64" s="81">
        <f>IF('Product List'!B6="",1,0)</f>
        <v>1</v>
      </c>
      <c r="H64" s="82">
        <f t="shared" si="14"/>
        <v>0</v>
      </c>
      <c r="I64" s="179" t="str">
        <f ca="1">OFFSET(L!$C$1,MATCH("Checker"&amp;"Comp",L!$A:$A,0)-1,SL,,)</f>
        <v>Vollständig</v>
      </c>
      <c r="J64" s="22"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102" t="s">
        <v>14428</v>
      </c>
      <c r="B65" s="102"/>
      <c r="C65" s="102" t="str">
        <f t="shared" ca="1" si="13"/>
        <v>Vollständig</v>
      </c>
      <c r="D65" s="108" t="str">
        <f ca="1">IF(H65=0,"","Click here to provide smelter information")</f>
        <v/>
      </c>
      <c r="E65" s="84" t="s">
        <v>1330</v>
      </c>
      <c r="F65" s="107">
        <f>F24</f>
        <v>0</v>
      </c>
      <c r="G65" s="81">
        <f ca="1">IF(AND(COUNTIF(SmelterIdetifiedForMetal,"Tantalum")&gt;0,COUNTIF('Smelter List'!AB$5:AB$2504,"Tantalum?*")&gt;0),0,1)</f>
        <v>1</v>
      </c>
      <c r="H65" s="82">
        <f t="shared" ca="1" si="14"/>
        <v>0</v>
      </c>
      <c r="I65" s="179" t="str">
        <f ca="1">OFFSET(L!$C$1,MATCH("Checker"&amp;"Comp",L!$A:$A,0)-1,SL,,)</f>
        <v>Vollständig</v>
      </c>
      <c r="J65" s="22" t="str">
        <f ca="1">OFFSET(L!$C$1,MATCH("Checker"&amp;ADDRESS(ROW(),COLUMN(),4),L!$A:$A,0)-1,SL,,)</f>
        <v xml:space="preserve">Geben Sie im Reiter „Schmelzöfenliste“ eine Liste von Tantalum-Schmelzöfen ein, die Material für die Lieferkette beitragen  </v>
      </c>
      <c r="K65" s="186">
        <f>IF(H14+H19&gt;0,1,0)</f>
        <v>0</v>
      </c>
      <c r="L65" s="22" t="e">
        <f ca="1">OFFSET(L!$C$1,MATCH("Checker"&amp;ADDRESS(ROW(),COLUMN(),4),L!$A:$A,0)-1,SL,,)</f>
        <v>#N/A</v>
      </c>
    </row>
    <row r="66" spans="1:12" ht="39">
      <c r="A66" s="102" t="s">
        <v>1899</v>
      </c>
      <c r="B66" s="102"/>
      <c r="C66" s="102" t="str">
        <f t="shared" ca="1" si="13"/>
        <v>Vollständig</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Vollständig</v>
      </c>
      <c r="J66" s="22" t="str">
        <f ca="1">OFFSET(L!$C$1,MATCH("Checker"&amp;ADDRESS(ROW(),COLUMN(),4),L!$A:$A,0)-1,SL,,)</f>
        <v xml:space="preserve">Geben Sie im Reiter „Schmelzöfenliste“ eine Liste von Zinn-Schmelzöfen ein, die Material für die Lieferkette beitragen  </v>
      </c>
      <c r="K66" s="186">
        <f>IF(H15+H20&gt;0,1,0)</f>
        <v>0</v>
      </c>
      <c r="L66" s="22" t="e">
        <f ca="1">OFFSET(L!$C$1,MATCH("Checker"&amp;ADDRESS(ROW(),COLUMN(),4),L!$A:$A,0)-1,SL,,)</f>
        <v>#N/A</v>
      </c>
    </row>
    <row r="67" spans="1:12" ht="39">
      <c r="A67" s="102" t="s">
        <v>1900</v>
      </c>
      <c r="B67" s="102"/>
      <c r="C67" s="102" t="str">
        <f t="shared" ca="1" si="13"/>
        <v>Vollständig</v>
      </c>
      <c r="D67" s="108" t="str">
        <f ca="1">IF(H67=0,"","Click here to provide smelter information")</f>
        <v/>
      </c>
      <c r="E67" s="84" t="s">
        <v>828</v>
      </c>
      <c r="F67" s="107">
        <f>F26</f>
        <v>0</v>
      </c>
      <c r="G67" s="81">
        <f ca="1">IF(AND(COUNTIF(SmelterIdetifiedForMetal,"Gold")&gt;0,COUNTIF('Smelter List'!AB$5:AB$2504,"Gold?*")&gt;0),0,1)</f>
        <v>1</v>
      </c>
      <c r="H67" s="82">
        <f t="shared" ca="1" si="14"/>
        <v>0</v>
      </c>
      <c r="I67" s="179" t="str">
        <f ca="1">OFFSET(L!$C$1,MATCH("Checker"&amp;"Comp",L!$A:$A,0)-1,SL,,)</f>
        <v>Vollständig</v>
      </c>
      <c r="J67" s="22" t="str">
        <f ca="1">OFFSET(L!$C$1,MATCH("Checker"&amp;ADDRESS(ROW(),COLUMN(),4),L!$A:$A,0)-1,SL,,)</f>
        <v xml:space="preserve">Geben Sie im Reiter „Schmelzöfenliste“ eine Liste von Gold-Schmelzöfen ein, die Material für die Lieferkette beitragen  </v>
      </c>
      <c r="K67" s="186">
        <f>IF(H16+H21&gt;0,1,0)</f>
        <v>0</v>
      </c>
      <c r="L67" s="22" t="e">
        <f ca="1">OFFSET(L!$C$1,MATCH("Checker"&amp;ADDRESS(ROW(),COLUMN(),4),L!$A:$A,0)-1,SL,,)</f>
        <v>#N/A</v>
      </c>
    </row>
    <row r="68" spans="1:12" ht="39">
      <c r="A68" s="102" t="s">
        <v>1901</v>
      </c>
      <c r="B68" s="102"/>
      <c r="C68" s="102" t="str">
        <f t="shared" ca="1" si="13"/>
        <v>Vollständig</v>
      </c>
      <c r="D68" s="108" t="str">
        <f ca="1">IF(H68=0,"","Click here to provide smelter information")</f>
        <v/>
      </c>
      <c r="E68" s="84" t="s">
        <v>828</v>
      </c>
      <c r="F68" s="107">
        <f>F27</f>
        <v>0</v>
      </c>
      <c r="G68" s="81">
        <f ca="1">IF(AND(COUNTIF(SmelterIdetifiedForMetal,"Tungsten")&gt;0,COUNTIF('Smelter List'!AB$5:AB$2504,"Tungsten?*")&gt;0),0,1)</f>
        <v>1</v>
      </c>
      <c r="H68" s="82">
        <f t="shared" ca="1" si="14"/>
        <v>0</v>
      </c>
      <c r="I68" s="179" t="str">
        <f ca="1">OFFSET(L!$C$1,MATCH("Checker"&amp;"Comp",L!$A:$A,0)-1,SL,,)</f>
        <v>Vollständig</v>
      </c>
      <c r="J68" s="22" t="str">
        <f ca="1">OFFSET(L!$C$1,MATCH("Checker"&amp;ADDRESS(ROW(),COLUMN(),4),L!$A:$A,0)-1,SL,,)</f>
        <v xml:space="preserve">Geben Sie im Reiter „Schmelzöfenliste“ eine Liste von Tungsten-Schmelzöfen ein, die Material für die Lieferkette beitragen  </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Vollständig</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5" t="str">
        <f ca="1">OFFSET(L!$C$1,MATCH("Product List"&amp;ADDRESS(ROW(),COLUMN(),4),L!$A:$A,0)-1,SL,,)</f>
        <v>Abschluss nur erforderlich, wenn die Ebene "Produkt (oder eine Liste von Produkten)" auf der "Erklärung" Arbeitsblatt ausgewählt wurde-</v>
      </c>
      <c r="B1" s="446"/>
      <c r="C1" s="446"/>
      <c r="D1" s="446"/>
      <c r="E1" s="145"/>
    </row>
    <row r="2" spans="1:6">
      <c r="A2" s="29"/>
      <c r="B2" s="147"/>
      <c r="C2" s="147"/>
      <c r="D2"/>
      <c r="E2" s="30"/>
    </row>
    <row r="3" spans="1:6">
      <c r="A3" s="29"/>
      <c r="B3" s="147"/>
      <c r="C3" s="147"/>
      <c r="D3" s="147"/>
      <c r="E3" s="30"/>
    </row>
    <row r="4" spans="1:6" ht="15.75" customHeight="1">
      <c r="A4" s="29"/>
      <c r="B4" s="444" t="s">
        <v>921</v>
      </c>
      <c r="C4" s="444"/>
      <c r="D4" s="444"/>
      <c r="E4" s="30"/>
    </row>
    <row r="5" spans="1:6" ht="15.75">
      <c r="A5" s="160"/>
      <c r="B5" s="162" t="str">
        <f ca="1">OFFSET(L!$C$1,MATCH("Product List"&amp;ADDRESS(ROW(),COLUMN(),4),L!$A:$A,0)-1,SL,,)</f>
        <v>Produkt- oder Artikelnummer (*)</v>
      </c>
      <c r="C5" s="162" t="str">
        <f ca="1">OFFSET(L!$C$1,MATCH("Product List"&amp;ADDRESS(ROW(),COLUMN(),4),L!$A:$A,0)-1,SL,,)</f>
        <v>Produkt- oder Artikelbeschreibung</v>
      </c>
      <c r="D5" s="85" t="str">
        <f ca="1">OFFSET(L!$C$1,MATCH("Product List"&amp;ADDRESS(ROW(),COLUMN(),4),L!$A:$A,0)-1,SL,,)</f>
        <v>Kommentare</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7" t="str">
        <f ca="1">OFFSET(L!$C$1,MATCH("General"&amp;"Cpy",L!$A:$A,0)-1,SL,,)</f>
        <v>© 2020 Responsible Minerals Initiative. All rights reserved.</v>
      </c>
      <c r="C1001" s="447"/>
      <c r="D1001" s="447"/>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baseColWidth="10"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8"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448"/>
      <c r="C1" s="448"/>
      <c r="D1" s="448"/>
      <c r="E1" s="448"/>
      <c r="F1" s="448"/>
      <c r="G1" s="448"/>
    </row>
    <row r="2" spans="1:16">
      <c r="A2" s="449"/>
      <c r="B2" s="449"/>
      <c r="C2" s="449"/>
      <c r="D2" s="449"/>
      <c r="E2" s="449"/>
      <c r="F2" s="449"/>
      <c r="G2" s="449"/>
      <c r="H2" s="449"/>
      <c r="I2" s="449"/>
    </row>
    <row r="3" spans="1:16">
      <c r="A3" s="449"/>
      <c r="B3" s="449"/>
      <c r="C3" s="449"/>
      <c r="D3" s="449"/>
      <c r="E3" s="449"/>
      <c r="F3" s="449"/>
      <c r="G3" s="449"/>
      <c r="H3" s="449"/>
      <c r="I3" s="449"/>
    </row>
    <row r="4" spans="1:16" s="230" customFormat="1" ht="51">
      <c r="A4" s="229" t="str">
        <f ca="1">OFFSET(L!$C$1,MATCH("Smelter Look-up"&amp;ADDRESS(ROW(),COLUMN(),4),L!$A:$A,0)-1,SL,,)</f>
        <v>Metall</v>
      </c>
      <c r="B4" s="229" t="str">
        <f ca="1">OFFSET(L!$C$1,MATCH("Smelter Look-up"&amp;ADDRESS(ROW(),COLUMN(),4),L!$A:$A,0)-1,SL,,)</f>
        <v>Schmelzofensuche (*)</v>
      </c>
      <c r="C4" s="229" t="str">
        <f ca="1">OFFSET(L!$C$1,MATCH("Smelter Look-up"&amp;ADDRESS(ROW(),COLUMN(),4),L!$A:$A,0)-1,SL,,)</f>
        <v>Standard Schmelzhütten Namen</v>
      </c>
      <c r="D4" s="229" t="str">
        <f ca="1">OFFSET(L!$C$1,MATCH("Smelter Look-up"&amp;ADDRESS(ROW(),COLUMN(),4),L!$A:$A,0)-1,SL,,)</f>
        <v>Schmelzhütte: Land</v>
      </c>
      <c r="E4" s="229" t="str">
        <f ca="1">OFFSET(L!$C$1,MATCH("Smelter Look-up"&amp;ADDRESS(ROW(),COLUMN(),4),L!$A:$A,0)-1,SL,,)</f>
        <v>Schmelzofen-ID</v>
      </c>
      <c r="F4" s="229" t="str">
        <f ca="1">OFFSET(L!$C$1,MATCH("Smelter Look-up"&amp;ADDRESS(ROW(),COLUMN(),4),L!$A:$A,0)-1,SL,,)</f>
        <v>Quelle der Schmelzhütte Id-Nummer</v>
      </c>
      <c r="G4" s="229" t="str">
        <f ca="1">OFFSET(L!$C$1,MATCH("Smelter Look-up"&amp;ADDRESS(ROW(),COLUMN(),4),L!$A:$A,0)-1,SL,,)</f>
        <v>Schmelzhütten: Straße</v>
      </c>
      <c r="H4" s="229" t="str">
        <f ca="1">OFFSET(L!$C$1,MATCH("Smelter Look-up"&amp;ADDRESS(ROW(),COLUMN(),4),L!$A:$A,0)-1,SL,,)</f>
        <v>Schmelzhütten: Stadt</v>
      </c>
      <c r="I4" s="229" t="str">
        <f ca="1">OFFSET(L!$C$1,MATCH("Smelter Look-up"&amp;ADDRESS(ROW(),COLUMN(),4),L!$A:$A,0)-1,SL,,)</f>
        <v>Schmelzhütten: Bundesland/Provinz</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33" zoomScale="70" zoomScaleNormal="70" zoomScalePageLayoutView="90" workbookViewId="0">
      <selection activeCell="D49" sqref="D49"/>
    </sheetView>
  </sheetViews>
  <sheetFormatPr baseColWidth="10"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45">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30">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16.7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05">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84.75">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56.75">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78.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28.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56.2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70.7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0">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28.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baseColWidth="10"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baseColWidth="10"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060324a1-f66f-4c36-a8ec-beadbf2f421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Stephan OSTERWALD</cp:lastModifiedBy>
  <cp:lastPrinted>2015-04-21T20:47:43Z</cp:lastPrinted>
  <dcterms:created xsi:type="dcterms:W3CDTF">2010-06-21T21:00:23Z</dcterms:created>
  <dcterms:modified xsi:type="dcterms:W3CDTF">2021-01-08T15:20:21Z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